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Blanka\Desktop\"/>
    </mc:Choice>
  </mc:AlternateContent>
  <xr:revisionPtr revIDLastSave="0" documentId="13_ncr:1_{2DA74CF1-1B62-4A87-802C-48DA03319E4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E288" i="9" s="1"/>
  <c r="B288" i="9" s="1"/>
  <c r="F288" i="9"/>
  <c r="F287" i="9"/>
  <c r="F286" i="9"/>
  <c r="H285" i="9"/>
  <c r="G285" i="9"/>
  <c r="F285" i="9"/>
  <c r="E285" i="9"/>
  <c r="B285" i="9" s="1"/>
  <c r="H284" i="9"/>
  <c r="G284" i="9"/>
  <c r="F284" i="9"/>
  <c r="H283" i="9"/>
  <c r="G283" i="9"/>
  <c r="F283" i="9"/>
  <c r="F282" i="9"/>
  <c r="H281" i="9"/>
  <c r="E281" i="9" s="1"/>
  <c r="B281" i="9" s="1"/>
  <c r="G281" i="9"/>
  <c r="F281" i="9"/>
  <c r="H280" i="9"/>
  <c r="E280" i="9" s="1"/>
  <c r="B280" i="9" s="1"/>
  <c r="G280" i="9"/>
  <c r="F280" i="9"/>
  <c r="H279" i="9"/>
  <c r="G279" i="9"/>
  <c r="E279" i="9" s="1"/>
  <c r="B279" i="9" s="1"/>
  <c r="F279" i="9"/>
  <c r="F278" i="9"/>
  <c r="F277" i="9"/>
  <c r="F275" i="9" s="1"/>
  <c r="F276" i="9"/>
  <c r="L274" i="9"/>
  <c r="F274" i="9" s="1"/>
  <c r="H274" i="9"/>
  <c r="I273" i="9"/>
  <c r="H273" i="9"/>
  <c r="F273" i="9"/>
  <c r="E272" i="9"/>
  <c r="M271" i="9"/>
  <c r="L271" i="9"/>
  <c r="F271" i="9"/>
  <c r="B271" i="9" s="1"/>
  <c r="E271" i="9"/>
  <c r="M270" i="9"/>
  <c r="L270" i="9"/>
  <c r="F270" i="9" s="1"/>
  <c r="B270" i="9" s="1"/>
  <c r="E270" i="9"/>
  <c r="M269" i="9"/>
  <c r="L269" i="9"/>
  <c r="E269" i="9"/>
  <c r="M268" i="9"/>
  <c r="L268" i="9"/>
  <c r="F268" i="9"/>
  <c r="E268" i="9"/>
  <c r="B268" i="9" s="1"/>
  <c r="M267" i="9"/>
  <c r="L267" i="9"/>
  <c r="F267" i="9"/>
  <c r="B267" i="9" s="1"/>
  <c r="E267" i="9"/>
  <c r="M266" i="9"/>
  <c r="L266" i="9"/>
  <c r="F266" i="9" s="1"/>
  <c r="B266" i="9" s="1"/>
  <c r="E266" i="9"/>
  <c r="M265" i="9"/>
  <c r="L265" i="9"/>
  <c r="F265" i="9" s="1"/>
  <c r="E265" i="9"/>
  <c r="B265" i="9"/>
  <c r="M264" i="9"/>
  <c r="L264" i="9"/>
  <c r="F264" i="9"/>
  <c r="E264" i="9"/>
  <c r="B264" i="9" s="1"/>
  <c r="M263" i="9"/>
  <c r="L263" i="9"/>
  <c r="F263" i="9"/>
  <c r="B263" i="9" s="1"/>
  <c r="E263" i="9"/>
  <c r="M262" i="9"/>
  <c r="L262" i="9"/>
  <c r="F262" i="9" s="1"/>
  <c r="B262" i="9" s="1"/>
  <c r="E262" i="9"/>
  <c r="M261" i="9"/>
  <c r="L261" i="9"/>
  <c r="E261" i="9"/>
  <c r="M260" i="9"/>
  <c r="L260" i="9"/>
  <c r="F260" i="9"/>
  <c r="E260" i="9"/>
  <c r="B260" i="9" s="1"/>
  <c r="M259" i="9"/>
  <c r="L259" i="9"/>
  <c r="F259" i="9"/>
  <c r="B259" i="9" s="1"/>
  <c r="E259" i="9"/>
  <c r="M258" i="9"/>
  <c r="L258" i="9"/>
  <c r="F258" i="9" s="1"/>
  <c r="B258" i="9" s="1"/>
  <c r="E258" i="9"/>
  <c r="M257" i="9"/>
  <c r="L257" i="9"/>
  <c r="F257" i="9" s="1"/>
  <c r="B257" i="9" s="1"/>
  <c r="E257" i="9"/>
  <c r="M256" i="9"/>
  <c r="L256" i="9"/>
  <c r="F256" i="9"/>
  <c r="E256" i="9"/>
  <c r="B256" i="9" s="1"/>
  <c r="M255" i="9"/>
  <c r="L255" i="9"/>
  <c r="F255" i="9"/>
  <c r="B255" i="9" s="1"/>
  <c r="E255" i="9"/>
  <c r="M254" i="9"/>
  <c r="L254" i="9"/>
  <c r="F254" i="9" s="1"/>
  <c r="B254" i="9" s="1"/>
  <c r="E254" i="9"/>
  <c r="M253" i="9"/>
  <c r="L253" i="9"/>
  <c r="F253" i="9" s="1"/>
  <c r="B253" i="9" s="1"/>
  <c r="E253" i="9"/>
  <c r="M252" i="9"/>
  <c r="L252" i="9"/>
  <c r="F252" i="9"/>
  <c r="E252" i="9"/>
  <c r="B252" i="9" s="1"/>
  <c r="M251" i="9"/>
  <c r="L251" i="9"/>
  <c r="F251" i="9"/>
  <c r="E251" i="9"/>
  <c r="M250" i="9"/>
  <c r="L250" i="9"/>
  <c r="F250" i="9" s="1"/>
  <c r="B250" i="9" s="1"/>
  <c r="E250" i="9"/>
  <c r="M249" i="9"/>
  <c r="L249" i="9"/>
  <c r="F249" i="9" s="1"/>
  <c r="E249" i="9"/>
  <c r="B249" i="9"/>
  <c r="M248" i="9"/>
  <c r="L248" i="9"/>
  <c r="F248" i="9"/>
  <c r="E248" i="9"/>
  <c r="B248" i="9" s="1"/>
  <c r="M247" i="9"/>
  <c r="F247" i="9" s="1"/>
  <c r="L247" i="9"/>
  <c r="E247" i="9"/>
  <c r="M246" i="9"/>
  <c r="L246" i="9"/>
  <c r="F246" i="9" s="1"/>
  <c r="B246" i="9" s="1"/>
  <c r="E246" i="9"/>
  <c r="M245" i="9"/>
  <c r="L245" i="9"/>
  <c r="E245" i="9"/>
  <c r="M244" i="9"/>
  <c r="L244" i="9"/>
  <c r="F244" i="9"/>
  <c r="E244" i="9"/>
  <c r="B244" i="9" s="1"/>
  <c r="M243" i="9"/>
  <c r="L243" i="9"/>
  <c r="F243" i="9"/>
  <c r="E243" i="9"/>
  <c r="B243" i="9" s="1"/>
  <c r="M242" i="9"/>
  <c r="L242" i="9"/>
  <c r="F242" i="9" s="1"/>
  <c r="B242" i="9" s="1"/>
  <c r="E242" i="9"/>
  <c r="M241" i="9"/>
  <c r="L241" i="9"/>
  <c r="F241" i="9" s="1"/>
  <c r="B241" i="9" s="1"/>
  <c r="E241" i="9"/>
  <c r="M240" i="9"/>
  <c r="L240" i="9"/>
  <c r="F240" i="9"/>
  <c r="E240" i="9"/>
  <c r="B240" i="9" s="1"/>
  <c r="M239" i="9"/>
  <c r="L239" i="9"/>
  <c r="F239" i="9"/>
  <c r="E239" i="9"/>
  <c r="B239" i="9" s="1"/>
  <c r="M238" i="9"/>
  <c r="L238" i="9"/>
  <c r="F238" i="9" s="1"/>
  <c r="B238" i="9" s="1"/>
  <c r="E238" i="9"/>
  <c r="M237" i="9"/>
  <c r="L237" i="9"/>
  <c r="F237" i="9" s="1"/>
  <c r="B237" i="9" s="1"/>
  <c r="E237" i="9"/>
  <c r="M236" i="9"/>
  <c r="L236" i="9"/>
  <c r="F236" i="9"/>
  <c r="E236" i="9"/>
  <c r="B236" i="9" s="1"/>
  <c r="M235" i="9"/>
  <c r="L235" i="9"/>
  <c r="F235" i="9"/>
  <c r="E235" i="9"/>
  <c r="M234" i="9"/>
  <c r="L234" i="9"/>
  <c r="F234" i="9" s="1"/>
  <c r="B234" i="9" s="1"/>
  <c r="E234" i="9"/>
  <c r="M233" i="9"/>
  <c r="L233" i="9"/>
  <c r="E233" i="9"/>
  <c r="M232" i="9"/>
  <c r="L232" i="9"/>
  <c r="F232" i="9"/>
  <c r="E232" i="9"/>
  <c r="B232" i="9" s="1"/>
  <c r="M231" i="9"/>
  <c r="L231" i="9"/>
  <c r="F231" i="9"/>
  <c r="E231" i="9"/>
  <c r="B231" i="9" s="1"/>
  <c r="M230" i="9"/>
  <c r="L230" i="9"/>
  <c r="F230" i="9" s="1"/>
  <c r="B230" i="9" s="1"/>
  <c r="E230" i="9"/>
  <c r="M229" i="9"/>
  <c r="L229" i="9"/>
  <c r="E229" i="9"/>
  <c r="M228" i="9"/>
  <c r="L228" i="9"/>
  <c r="F228" i="9"/>
  <c r="E228" i="9"/>
  <c r="B228" i="9" s="1"/>
  <c r="M227" i="9"/>
  <c r="L227" i="9"/>
  <c r="F227" i="9"/>
  <c r="E227" i="9"/>
  <c r="B227" i="9" s="1"/>
  <c r="M226" i="9"/>
  <c r="L226" i="9"/>
  <c r="E226" i="9"/>
  <c r="H225" i="9"/>
  <c r="G225" i="9"/>
  <c r="F225" i="9"/>
  <c r="M224" i="9"/>
  <c r="L224" i="9"/>
  <c r="F224" i="9"/>
  <c r="E224" i="9"/>
  <c r="B224" i="9" s="1"/>
  <c r="M223" i="9"/>
  <c r="L223" i="9"/>
  <c r="F223" i="9"/>
  <c r="E223" i="9"/>
  <c r="B223" i="9" s="1"/>
  <c r="M222" i="9"/>
  <c r="L222" i="9"/>
  <c r="E222" i="9"/>
  <c r="M221" i="9"/>
  <c r="L221" i="9"/>
  <c r="F221" i="9" s="1"/>
  <c r="B221" i="9" s="1"/>
  <c r="E221" i="9"/>
  <c r="M220" i="9"/>
  <c r="L220" i="9"/>
  <c r="E220" i="9"/>
  <c r="M219" i="9"/>
  <c r="L219" i="9"/>
  <c r="E219" i="9"/>
  <c r="M218" i="9"/>
  <c r="L218" i="9"/>
  <c r="F218" i="9" s="1"/>
  <c r="B218" i="9" s="1"/>
  <c r="E218" i="9"/>
  <c r="M217" i="9"/>
  <c r="L217" i="9"/>
  <c r="E217" i="9"/>
  <c r="M216" i="9"/>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E158" i="9" s="1"/>
  <c r="B158" i="9" s="1"/>
  <c r="F158" i="9"/>
  <c r="H157" i="9"/>
  <c r="E157" i="9" s="1"/>
  <c r="B157" i="9" s="1"/>
  <c r="G157" i="9"/>
  <c r="F157" i="9"/>
  <c r="H156" i="9"/>
  <c r="G156" i="9"/>
  <c r="F156" i="9"/>
  <c r="E156" i="9"/>
  <c r="B156" i="9" s="1"/>
  <c r="H155" i="9"/>
  <c r="G155" i="9"/>
  <c r="E155" i="9" s="1"/>
  <c r="B155" i="9" s="1"/>
  <c r="F155" i="9"/>
  <c r="H154" i="9"/>
  <c r="G154" i="9"/>
  <c r="E154" i="9" s="1"/>
  <c r="B154" i="9" s="1"/>
  <c r="F154" i="9"/>
  <c r="H153" i="9"/>
  <c r="E153" i="9" s="1"/>
  <c r="G153" i="9"/>
  <c r="F153" i="9"/>
  <c r="B153" i="9"/>
  <c r="H152" i="9"/>
  <c r="E152" i="9" s="1"/>
  <c r="B152" i="9" s="1"/>
  <c r="G152" i="9"/>
  <c r="F152" i="9"/>
  <c r="H151" i="9"/>
  <c r="G151" i="9"/>
  <c r="E151" i="9" s="1"/>
  <c r="F151" i="9"/>
  <c r="H150" i="9"/>
  <c r="G150" i="9"/>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G145" i="9"/>
  <c r="F145" i="9"/>
  <c r="B145" i="9"/>
  <c r="H144" i="9"/>
  <c r="G144" i="9"/>
  <c r="F144" i="9"/>
  <c r="E144" i="9"/>
  <c r="B144" i="9" s="1"/>
  <c r="H143" i="9"/>
  <c r="G143" i="9"/>
  <c r="E143" i="9" s="1"/>
  <c r="F143" i="9"/>
  <c r="F142" i="9"/>
  <c r="H141" i="9"/>
  <c r="E141" i="9" s="1"/>
  <c r="G141" i="9"/>
  <c r="F141" i="9"/>
  <c r="B141" i="9"/>
  <c r="H140" i="9"/>
  <c r="G140" i="9"/>
  <c r="F140" i="9"/>
  <c r="E140" i="9"/>
  <c r="B140" i="9" s="1"/>
  <c r="H139" i="9"/>
  <c r="G139" i="9"/>
  <c r="E139" i="9" s="1"/>
  <c r="B139" i="9" s="1"/>
  <c r="F139" i="9"/>
  <c r="H138" i="9"/>
  <c r="G138" i="9"/>
  <c r="E138" i="9" s="1"/>
  <c r="B138" i="9" s="1"/>
  <c r="F138" i="9"/>
  <c r="H137" i="9"/>
  <c r="E137" i="9" s="1"/>
  <c r="G137" i="9"/>
  <c r="F137" i="9"/>
  <c r="B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G129" i="9"/>
  <c r="F129" i="9"/>
  <c r="B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G121" i="9"/>
  <c r="F121" i="9"/>
  <c r="B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G113" i="9"/>
  <c r="F113" i="9"/>
  <c r="B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G105" i="9"/>
  <c r="F105" i="9"/>
  <c r="B105" i="9"/>
  <c r="H104" i="9"/>
  <c r="G104" i="9"/>
  <c r="F104" i="9"/>
  <c r="E104" i="9"/>
  <c r="B104" i="9" s="1"/>
  <c r="H103" i="9"/>
  <c r="G103" i="9"/>
  <c r="E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G97" i="9"/>
  <c r="F97" i="9"/>
  <c r="B97" i="9"/>
  <c r="H96" i="9"/>
  <c r="G96" i="9"/>
  <c r="F96" i="9"/>
  <c r="E96" i="9"/>
  <c r="B96" i="9" s="1"/>
  <c r="H95" i="9"/>
  <c r="G95" i="9"/>
  <c r="E95" i="9" s="1"/>
  <c r="F95" i="9"/>
  <c r="H94" i="9"/>
  <c r="G94" i="9"/>
  <c r="F94" i="9"/>
  <c r="H93" i="9"/>
  <c r="E93" i="9" s="1"/>
  <c r="B93" i="9" s="1"/>
  <c r="G93" i="9"/>
  <c r="F93" i="9"/>
  <c r="H92" i="9"/>
  <c r="G92" i="9"/>
  <c r="F92" i="9"/>
  <c r="E92" i="9"/>
  <c r="B92" i="9" s="1"/>
  <c r="H91" i="9"/>
  <c r="G91" i="9"/>
  <c r="E91" i="9" s="1"/>
  <c r="F91" i="9"/>
  <c r="H90" i="9"/>
  <c r="G90" i="9"/>
  <c r="F90" i="9"/>
  <c r="H89" i="9"/>
  <c r="E89" i="9" s="1"/>
  <c r="B89" i="9" s="1"/>
  <c r="G89" i="9"/>
  <c r="F89" i="9"/>
  <c r="H88" i="9"/>
  <c r="G88" i="9"/>
  <c r="F88" i="9"/>
  <c r="E88" i="9"/>
  <c r="B88" i="9" s="1"/>
  <c r="H87" i="9"/>
  <c r="G87" i="9"/>
  <c r="E87" i="9" s="1"/>
  <c r="F87" i="9"/>
  <c r="H86" i="9"/>
  <c r="G86" i="9"/>
  <c r="F86" i="9"/>
  <c r="H85" i="9"/>
  <c r="E85" i="9" s="1"/>
  <c r="B85" i="9" s="1"/>
  <c r="G85" i="9"/>
  <c r="F85" i="9"/>
  <c r="H84" i="9"/>
  <c r="G84" i="9"/>
  <c r="F84" i="9"/>
  <c r="E84" i="9"/>
  <c r="B84" i="9" s="1"/>
  <c r="H83" i="9"/>
  <c r="G83" i="9"/>
  <c r="E83" i="9" s="1"/>
  <c r="F83" i="9"/>
  <c r="H82" i="9"/>
  <c r="G82" i="9"/>
  <c r="F82" i="9"/>
  <c r="H81" i="9"/>
  <c r="E81" i="9" s="1"/>
  <c r="B81" i="9" s="1"/>
  <c r="G81" i="9"/>
  <c r="F81" i="9"/>
  <c r="H80" i="9"/>
  <c r="G80" i="9"/>
  <c r="F80" i="9"/>
  <c r="E80" i="9"/>
  <c r="B80" i="9" s="1"/>
  <c r="H79" i="9"/>
  <c r="G79" i="9"/>
  <c r="E79" i="9" s="1"/>
  <c r="F79" i="9"/>
  <c r="H78" i="9"/>
  <c r="G78" i="9"/>
  <c r="F78" i="9"/>
  <c r="H77" i="9"/>
  <c r="E77" i="9" s="1"/>
  <c r="G77" i="9"/>
  <c r="F77" i="9"/>
  <c r="B77" i="9"/>
  <c r="H76" i="9"/>
  <c r="G76" i="9"/>
  <c r="F76" i="9"/>
  <c r="E76" i="9"/>
  <c r="B76" i="9" s="1"/>
  <c r="H75" i="9"/>
  <c r="G75" i="9"/>
  <c r="E75" i="9" s="1"/>
  <c r="F75" i="9"/>
  <c r="H74" i="9"/>
  <c r="G74" i="9"/>
  <c r="F74" i="9"/>
  <c r="H73" i="9"/>
  <c r="E73" i="9" s="1"/>
  <c r="B73" i="9" s="1"/>
  <c r="G73" i="9"/>
  <c r="F73" i="9"/>
  <c r="H72" i="9"/>
  <c r="G72" i="9"/>
  <c r="F72" i="9"/>
  <c r="E72" i="9"/>
  <c r="B72" i="9" s="1"/>
  <c r="H71" i="9"/>
  <c r="G71" i="9"/>
  <c r="E71" i="9" s="1"/>
  <c r="F71" i="9"/>
  <c r="H70" i="9"/>
  <c r="G70" i="9"/>
  <c r="F70" i="9"/>
  <c r="H69" i="9"/>
  <c r="E69" i="9" s="1"/>
  <c r="B69" i="9" s="1"/>
  <c r="G69" i="9"/>
  <c r="F69" i="9"/>
  <c r="H68" i="9"/>
  <c r="G68" i="9"/>
  <c r="F68" i="9"/>
  <c r="H67" i="9"/>
  <c r="G67" i="9"/>
  <c r="F67" i="9"/>
  <c r="H66" i="9"/>
  <c r="G66" i="9"/>
  <c r="F66" i="9"/>
  <c r="H65" i="9"/>
  <c r="E65" i="9" s="1"/>
  <c r="B65" i="9" s="1"/>
  <c r="G65" i="9"/>
  <c r="F65" i="9"/>
  <c r="H64" i="9"/>
  <c r="G64" i="9"/>
  <c r="F64" i="9"/>
  <c r="E64" i="9"/>
  <c r="B64" i="9" s="1"/>
  <c r="H63" i="9"/>
  <c r="G63" i="9"/>
  <c r="E63" i="9" s="1"/>
  <c r="F63" i="9"/>
  <c r="H62" i="9"/>
  <c r="G62" i="9"/>
  <c r="F62" i="9"/>
  <c r="H61" i="9"/>
  <c r="E61" i="9" s="1"/>
  <c r="G61" i="9"/>
  <c r="F61" i="9"/>
  <c r="B61" i="9"/>
  <c r="H60" i="9"/>
  <c r="G60" i="9"/>
  <c r="F60" i="9"/>
  <c r="E60" i="9"/>
  <c r="B60" i="9" s="1"/>
  <c r="H59" i="9"/>
  <c r="G59" i="9"/>
  <c r="E59" i="9" s="1"/>
  <c r="F59" i="9"/>
  <c r="H58" i="9"/>
  <c r="G58" i="9"/>
  <c r="F58" i="9"/>
  <c r="H57" i="9"/>
  <c r="E57" i="9" s="1"/>
  <c r="B57" i="9" s="1"/>
  <c r="G57" i="9"/>
  <c r="F57" i="9"/>
  <c r="H56" i="9"/>
  <c r="G56" i="9"/>
  <c r="F56" i="9"/>
  <c r="E56" i="9"/>
  <c r="B56" i="9" s="1"/>
  <c r="H55" i="9"/>
  <c r="G55" i="9"/>
  <c r="E55" i="9" s="1"/>
  <c r="F55" i="9"/>
  <c r="H54" i="9"/>
  <c r="G54" i="9"/>
  <c r="F54" i="9"/>
  <c r="H53" i="9"/>
  <c r="E53" i="9" s="1"/>
  <c r="G53" i="9"/>
  <c r="F53" i="9"/>
  <c r="B53" i="9"/>
  <c r="H52" i="9"/>
  <c r="G52" i="9"/>
  <c r="F52" i="9"/>
  <c r="E52" i="9"/>
  <c r="B52" i="9" s="1"/>
  <c r="H51" i="9"/>
  <c r="G51" i="9"/>
  <c r="E51" i="9" s="1"/>
  <c r="F51" i="9"/>
  <c r="H50" i="9"/>
  <c r="G50" i="9"/>
  <c r="F50" i="9"/>
  <c r="H49" i="9"/>
  <c r="G49" i="9"/>
  <c r="F49" i="9"/>
  <c r="H48" i="9"/>
  <c r="G48" i="9"/>
  <c r="F48" i="9"/>
  <c r="E48" i="9"/>
  <c r="B48" i="9" s="1"/>
  <c r="H47" i="9"/>
  <c r="G47" i="9"/>
  <c r="F47" i="9"/>
  <c r="E47" i="9"/>
  <c r="B47" i="9" s="1"/>
  <c r="H46" i="9"/>
  <c r="G46" i="9"/>
  <c r="F46" i="9"/>
  <c r="H45" i="9"/>
  <c r="G45" i="9"/>
  <c r="E45" i="9" s="1"/>
  <c r="B45" i="9" s="1"/>
  <c r="F45" i="9"/>
  <c r="H44" i="9"/>
  <c r="G44" i="9"/>
  <c r="F44" i="9"/>
  <c r="H43" i="9"/>
  <c r="G43" i="9"/>
  <c r="F43" i="9"/>
  <c r="H42" i="9"/>
  <c r="G42" i="9"/>
  <c r="E42" i="9" s="1"/>
  <c r="B42" i="9" s="1"/>
  <c r="F42" i="9"/>
  <c r="H41" i="9"/>
  <c r="G41" i="9"/>
  <c r="F41" i="9"/>
  <c r="H40" i="9"/>
  <c r="G40" i="9"/>
  <c r="F40" i="9"/>
  <c r="H39" i="9"/>
  <c r="G39" i="9"/>
  <c r="F39" i="9"/>
  <c r="E39" i="9"/>
  <c r="H38" i="9"/>
  <c r="G38" i="9"/>
  <c r="E38" i="9" s="1"/>
  <c r="B38" i="9" s="1"/>
  <c r="F38" i="9"/>
  <c r="H37" i="9"/>
  <c r="G37" i="9"/>
  <c r="F37" i="9"/>
  <c r="H36" i="9"/>
  <c r="G36" i="9"/>
  <c r="F36" i="9"/>
  <c r="E36" i="9"/>
  <c r="B36" i="9" s="1"/>
  <c r="H35" i="9"/>
  <c r="G35" i="9"/>
  <c r="F35" i="9"/>
  <c r="E35" i="9"/>
  <c r="B35" i="9" s="1"/>
  <c r="H34" i="9"/>
  <c r="G34" i="9"/>
  <c r="E34" i="9" s="1"/>
  <c r="B34" i="9" s="1"/>
  <c r="F34" i="9"/>
  <c r="H33" i="9"/>
  <c r="G33" i="9"/>
  <c r="F33" i="9"/>
  <c r="H32" i="9"/>
  <c r="G32" i="9"/>
  <c r="F32" i="9"/>
  <c r="E32" i="9"/>
  <c r="B32" i="9" s="1"/>
  <c r="H31" i="9"/>
  <c r="G31" i="9"/>
  <c r="F31" i="9"/>
  <c r="E31" i="9"/>
  <c r="B31" i="9" s="1"/>
  <c r="H30" i="9"/>
  <c r="G30" i="9"/>
  <c r="E30" i="9" s="1"/>
  <c r="B30" i="9" s="1"/>
  <c r="F30" i="9"/>
  <c r="H29" i="9"/>
  <c r="G29" i="9"/>
  <c r="E29" i="9" s="1"/>
  <c r="B29" i="9" s="1"/>
  <c r="F29" i="9"/>
  <c r="H28" i="9"/>
  <c r="E28" i="9" s="1"/>
  <c r="B28" i="9" s="1"/>
  <c r="G28" i="9"/>
  <c r="F28" i="9"/>
  <c r="H27" i="9"/>
  <c r="G27" i="9"/>
  <c r="E27" i="9" s="1"/>
  <c r="F27" i="9"/>
  <c r="H26" i="9"/>
  <c r="G26" i="9"/>
  <c r="F26" i="9"/>
  <c r="H25" i="9"/>
  <c r="G25" i="9"/>
  <c r="F25" i="9"/>
  <c r="H24" i="9"/>
  <c r="G24" i="9"/>
  <c r="F24" i="9"/>
  <c r="H23" i="9"/>
  <c r="G23" i="9"/>
  <c r="E23" i="9" s="1"/>
  <c r="F23" i="9"/>
  <c r="H22" i="9"/>
  <c r="G22" i="9"/>
  <c r="E22" i="9" s="1"/>
  <c r="B22" i="9" s="1"/>
  <c r="F22" i="9"/>
  <c r="H21" i="9"/>
  <c r="G21" i="9"/>
  <c r="F21" i="9"/>
  <c r="F20" i="9"/>
  <c r="F4" i="9"/>
  <c r="O3" i="9"/>
  <c r="G274" i="9" s="1"/>
  <c r="I3" i="9"/>
  <c r="H3" i="9"/>
  <c r="G3" i="9"/>
  <c r="D101" i="8"/>
  <c r="D95" i="8"/>
  <c r="D90" i="8"/>
  <c r="D85" i="8"/>
  <c r="C1560" i="1" s="1"/>
  <c r="D80" i="8"/>
  <c r="C1555" i="1" s="1"/>
  <c r="D75" i="8"/>
  <c r="D70" i="8"/>
  <c r="D65" i="8"/>
  <c r="D60" i="8"/>
  <c r="C1535" i="1" s="1"/>
  <c r="D55" i="8"/>
  <c r="D50" i="8"/>
  <c r="D44" i="8"/>
  <c r="D36" i="8"/>
  <c r="D26" i="8"/>
  <c r="D24" i="8" s="1"/>
  <c r="C1499" i="1" s="1"/>
  <c r="H1499" i="1" s="1"/>
  <c r="D18" i="8"/>
  <c r="D8" i="8"/>
  <c r="E44" i="7"/>
  <c r="D44" i="7"/>
  <c r="E39" i="7"/>
  <c r="D39" i="7"/>
  <c r="D38" i="7" s="1"/>
  <c r="E38" i="7"/>
  <c r="E30" i="7"/>
  <c r="D30" i="7"/>
  <c r="E23" i="7"/>
  <c r="E22" i="7" s="1"/>
  <c r="D23" i="7"/>
  <c r="D22" i="7"/>
  <c r="H30" i="3" s="1"/>
  <c r="E14" i="7"/>
  <c r="D14" i="7"/>
  <c r="E7" i="7"/>
  <c r="D7" i="7"/>
  <c r="D6" i="7" s="1"/>
  <c r="E6" i="7"/>
  <c r="F140" i="6"/>
  <c r="F139" i="6"/>
  <c r="F138" i="6"/>
  <c r="F137" i="6"/>
  <c r="F136" i="6"/>
  <c r="F135" i="6"/>
  <c r="F134" i="6"/>
  <c r="F133" i="6"/>
  <c r="F132" i="6"/>
  <c r="F131" i="6"/>
  <c r="E130" i="6"/>
  <c r="E129" i="6" s="1"/>
  <c r="D130" i="6"/>
  <c r="F128" i="6"/>
  <c r="F127" i="6"/>
  <c r="F126" i="6"/>
  <c r="F125" i="6"/>
  <c r="F124" i="6"/>
  <c r="F123" i="6"/>
  <c r="E122" i="6"/>
  <c r="D122" i="6"/>
  <c r="F121" i="6"/>
  <c r="F120" i="6"/>
  <c r="F119" i="6"/>
  <c r="F118" i="6"/>
  <c r="E118" i="6"/>
  <c r="D118" i="6"/>
  <c r="F117" i="6"/>
  <c r="F116" i="6"/>
  <c r="E115" i="6"/>
  <c r="E114" i="6" s="1"/>
  <c r="D115" i="6"/>
  <c r="F113" i="6"/>
  <c r="F112" i="6"/>
  <c r="F111" i="6"/>
  <c r="F110" i="6"/>
  <c r="F109" i="6"/>
  <c r="F108" i="6"/>
  <c r="E107" i="6"/>
  <c r="D107" i="6"/>
  <c r="C1401" i="1" s="1"/>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E82" i="6"/>
  <c r="D1376" i="1" s="1"/>
  <c r="D82" i="6"/>
  <c r="F81" i="6"/>
  <c r="F80" i="6"/>
  <c r="F79" i="6"/>
  <c r="F78" i="6"/>
  <c r="F77" i="6"/>
  <c r="F76" i="6"/>
  <c r="E75" i="6"/>
  <c r="D1369" i="1" s="1"/>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1330" i="1" s="1"/>
  <c r="D36" i="6"/>
  <c r="F36" i="6" s="1"/>
  <c r="F34" i="6"/>
  <c r="F33" i="6"/>
  <c r="F32" i="6"/>
  <c r="F31" i="6"/>
  <c r="F30" i="6"/>
  <c r="F29" i="6"/>
  <c r="E28" i="6"/>
  <c r="D28" i="6"/>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D1300" i="1"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49" i="5"/>
  <c r="F248" i="5"/>
  <c r="F247" i="5"/>
  <c r="E246" i="5"/>
  <c r="E245" i="5" s="1"/>
  <c r="D1222" i="1" s="1"/>
  <c r="D246" i="5"/>
  <c r="C1223" i="1" s="1"/>
  <c r="F244" i="5"/>
  <c r="F243" i="5"/>
  <c r="F242" i="5"/>
  <c r="E242" i="5"/>
  <c r="D242" i="5"/>
  <c r="F241" i="5"/>
  <c r="F240" i="5"/>
  <c r="E239" i="5"/>
  <c r="E238" i="5" s="1"/>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D206" i="5"/>
  <c r="F205" i="5"/>
  <c r="F204" i="5"/>
  <c r="F203" i="5"/>
  <c r="F202" i="5"/>
  <c r="F201" i="5"/>
  <c r="F200" i="5"/>
  <c r="F199" i="5"/>
  <c r="F198" i="5"/>
  <c r="E198" i="5"/>
  <c r="D198" i="5"/>
  <c r="F197" i="5"/>
  <c r="F196" i="5"/>
  <c r="F195" i="5"/>
  <c r="F194" i="5"/>
  <c r="F193" i="5"/>
  <c r="F192" i="5"/>
  <c r="F191" i="5"/>
  <c r="E191" i="5"/>
  <c r="D191" i="5"/>
  <c r="F190" i="5"/>
  <c r="E190" i="5"/>
  <c r="H291" i="9" s="1"/>
  <c r="D190" i="5"/>
  <c r="G291" i="9" s="1"/>
  <c r="F189" i="5"/>
  <c r="F188" i="5"/>
  <c r="F187" i="5"/>
  <c r="F186" i="5"/>
  <c r="F185" i="5"/>
  <c r="F184" i="5"/>
  <c r="F183" i="5"/>
  <c r="F182" i="5"/>
  <c r="F181" i="5"/>
  <c r="F180" i="5"/>
  <c r="E180" i="5"/>
  <c r="E177" i="5" s="1"/>
  <c r="D1154" i="1" s="1"/>
  <c r="D180" i="5"/>
  <c r="D177"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F148" i="5"/>
  <c r="F147" i="5"/>
  <c r="E146" i="5"/>
  <c r="D1124" i="1" s="1"/>
  <c r="F145" i="5"/>
  <c r="F144" i="5"/>
  <c r="F143" i="5"/>
  <c r="F142" i="5"/>
  <c r="E142" i="5"/>
  <c r="D142" i="5"/>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6" i="9" s="1"/>
  <c r="D88" i="5"/>
  <c r="G286" i="9" s="1"/>
  <c r="E286" i="9" s="1"/>
  <c r="B286" i="9" s="1"/>
  <c r="F86" i="5"/>
  <c r="F85" i="5"/>
  <c r="F84" i="5"/>
  <c r="F83" i="5"/>
  <c r="F82" i="5"/>
  <c r="F81" i="5"/>
  <c r="F80" i="5"/>
  <c r="E79" i="5"/>
  <c r="E78" i="5" s="1"/>
  <c r="D79" i="5"/>
  <c r="F77" i="5"/>
  <c r="F76" i="5"/>
  <c r="F75" i="5"/>
  <c r="F74" i="5"/>
  <c r="F73" i="5"/>
  <c r="F72" i="5"/>
  <c r="F71" i="5"/>
  <c r="E70" i="5"/>
  <c r="E69" i="5" s="1"/>
  <c r="D1047" i="1" s="1"/>
  <c r="D70" i="5"/>
  <c r="D69" i="5"/>
  <c r="F67" i="5"/>
  <c r="F66" i="5"/>
  <c r="F65" i="5"/>
  <c r="F64" i="5"/>
  <c r="F63" i="5"/>
  <c r="E63" i="5"/>
  <c r="D63" i="5"/>
  <c r="F62" i="5"/>
  <c r="F61" i="5"/>
  <c r="F60" i="5"/>
  <c r="F59" i="5"/>
  <c r="F58" i="5"/>
  <c r="F57" i="5"/>
  <c r="F56" i="5"/>
  <c r="E56" i="5"/>
  <c r="D1034" i="1" s="1"/>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E625" i="4" s="1"/>
  <c r="D632" i="4"/>
  <c r="F632" i="4" s="1"/>
  <c r="F631" i="4"/>
  <c r="F630" i="4"/>
  <c r="F629" i="4"/>
  <c r="E629" i="4"/>
  <c r="D629" i="4"/>
  <c r="F628" i="4"/>
  <c r="F627" i="4"/>
  <c r="F626" i="4"/>
  <c r="E626" i="4"/>
  <c r="D626" i="4"/>
  <c r="D625" i="4" s="1"/>
  <c r="F625" i="4" s="1"/>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D593" i="4" s="1"/>
  <c r="F593" i="4" s="1"/>
  <c r="F602" i="4"/>
  <c r="F601" i="4"/>
  <c r="F600" i="4"/>
  <c r="F599" i="4"/>
  <c r="E599" i="4"/>
  <c r="D599" i="4"/>
  <c r="F598" i="4"/>
  <c r="F597" i="4"/>
  <c r="F596" i="4"/>
  <c r="F595" i="4"/>
  <c r="E594" i="4"/>
  <c r="E593" i="4" s="1"/>
  <c r="D594" i="4"/>
  <c r="F594" i="4" s="1"/>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E574" i="4"/>
  <c r="E567" i="4" s="1"/>
  <c r="D574" i="4"/>
  <c r="F574" i="4" s="1"/>
  <c r="F573" i="4"/>
  <c r="F572" i="4"/>
  <c r="F571" i="4"/>
  <c r="E571" i="4"/>
  <c r="D571" i="4"/>
  <c r="F570" i="4"/>
  <c r="F569" i="4"/>
  <c r="F568" i="4"/>
  <c r="E568" i="4"/>
  <c r="D568" i="4"/>
  <c r="F566" i="4"/>
  <c r="F565" i="4"/>
  <c r="F564"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D530" i="4"/>
  <c r="F530" i="4" s="1"/>
  <c r="F527" i="4"/>
  <c r="F526" i="4"/>
  <c r="E525" i="4"/>
  <c r="D525" i="4"/>
  <c r="F525" i="4" s="1"/>
  <c r="F524" i="4"/>
  <c r="F523" i="4"/>
  <c r="E522" i="4"/>
  <c r="E515" i="4" s="1"/>
  <c r="D522" i="4"/>
  <c r="D515" i="4" s="1"/>
  <c r="F521" i="4"/>
  <c r="F520" i="4"/>
  <c r="F519" i="4"/>
  <c r="E519" i="4"/>
  <c r="D519" i="4"/>
  <c r="F518" i="4"/>
  <c r="F517" i="4"/>
  <c r="F516" i="4"/>
  <c r="E516" i="4"/>
  <c r="D516" i="4"/>
  <c r="F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F490" i="4"/>
  <c r="E490" i="4"/>
  <c r="D490" i="4"/>
  <c r="F489" i="4"/>
  <c r="F488" i="4"/>
  <c r="F487" i="4"/>
  <c r="F486" i="4"/>
  <c r="F485" i="4"/>
  <c r="E485" i="4"/>
  <c r="D485" i="4"/>
  <c r="E484"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E460" i="4"/>
  <c r="E459" i="4" s="1"/>
  <c r="E420" i="4" s="1"/>
  <c r="D460" i="4"/>
  <c r="F460"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21" i="4"/>
  <c r="E418" i="4"/>
  <c r="D418" i="4"/>
  <c r="F418" i="4" s="1"/>
  <c r="E417" i="4"/>
  <c r="D417" i="4"/>
  <c r="D644" i="4" s="1"/>
  <c r="E416" i="4"/>
  <c r="D411" i="1" s="1"/>
  <c r="D416" i="4"/>
  <c r="D643" i="4" s="1"/>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7" i="4"/>
  <c r="F376" i="4"/>
  <c r="F375" i="4"/>
  <c r="F374" i="4"/>
  <c r="F373" i="4"/>
  <c r="F372" i="4"/>
  <c r="F371" i="4"/>
  <c r="F370" i="4"/>
  <c r="E369" i="4"/>
  <c r="D369" i="4"/>
  <c r="F369" i="4" s="1"/>
  <c r="F368" i="4"/>
  <c r="F367" i="4"/>
  <c r="F366" i="4"/>
  <c r="F365" i="4"/>
  <c r="E364" i="4"/>
  <c r="D359" i="1" s="1"/>
  <c r="D364" i="4"/>
  <c r="F362" i="4"/>
  <c r="F361" i="4"/>
  <c r="F360" i="4"/>
  <c r="F359" i="4"/>
  <c r="F358" i="4"/>
  <c r="F357" i="4"/>
  <c r="F356" i="4"/>
  <c r="E356" i="4"/>
  <c r="E351" i="4" s="1"/>
  <c r="D356" i="4"/>
  <c r="F355" i="4"/>
  <c r="F354" i="4"/>
  <c r="F353" i="4"/>
  <c r="E352" i="4"/>
  <c r="D352" i="4"/>
  <c r="F349" i="4"/>
  <c r="F348" i="4"/>
  <c r="E348" i="4"/>
  <c r="D348" i="4"/>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E311" i="4" s="1"/>
  <c r="D331" i="4"/>
  <c r="F331" i="4" s="1"/>
  <c r="F330" i="4"/>
  <c r="F329" i="4"/>
  <c r="F328" i="4"/>
  <c r="F327"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F304" i="4"/>
  <c r="E304" i="4"/>
  <c r="D304" i="4"/>
  <c r="F303" i="4"/>
  <c r="F302" i="4"/>
  <c r="F301" i="4"/>
  <c r="E300" i="4"/>
  <c r="E299" i="4" s="1"/>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E259" i="4"/>
  <c r="D255" i="1" s="1"/>
  <c r="D259" i="4"/>
  <c r="F258" i="4"/>
  <c r="F257" i="4"/>
  <c r="F256" i="4"/>
  <c r="F255" i="4"/>
  <c r="F254" i="4"/>
  <c r="F253" i="4"/>
  <c r="E253" i="4"/>
  <c r="D253"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D225" i="4"/>
  <c r="F223" i="4"/>
  <c r="F222" i="4"/>
  <c r="F221" i="4"/>
  <c r="F220" i="4"/>
  <c r="E219" i="4"/>
  <c r="D219" i="4"/>
  <c r="F219" i="4" s="1"/>
  <c r="F218" i="4"/>
  <c r="F217" i="4"/>
  <c r="E216" i="4"/>
  <c r="E215" i="4" s="1"/>
  <c r="D216" i="4"/>
  <c r="F214" i="4"/>
  <c r="F213" i="4"/>
  <c r="F212" i="4"/>
  <c r="F211" i="4"/>
  <c r="E210" i="4"/>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4" i="4" s="1"/>
  <c r="F162" i="4"/>
  <c r="F161" i="4"/>
  <c r="F160" i="4"/>
  <c r="E159" i="4"/>
  <c r="D159" i="4"/>
  <c r="F158" i="4"/>
  <c r="F157" i="4"/>
  <c r="F156" i="4"/>
  <c r="F155" i="4"/>
  <c r="F154" i="4"/>
  <c r="E153" i="4"/>
  <c r="D153" i="4"/>
  <c r="F150" i="4"/>
  <c r="F149" i="4"/>
  <c r="F148" i="4"/>
  <c r="F147" i="4"/>
  <c r="F146" i="4"/>
  <c r="F145" i="4"/>
  <c r="F144" i="4"/>
  <c r="F143" i="4"/>
  <c r="F142" i="4"/>
  <c r="F141" i="4"/>
  <c r="F140" i="4"/>
  <c r="E140" i="4"/>
  <c r="D140" i="4"/>
  <c r="D139" i="4" s="1"/>
  <c r="F139" i="4" s="1"/>
  <c r="E139" i="4"/>
  <c r="F138" i="4"/>
  <c r="F137" i="4"/>
  <c r="F136" i="4"/>
  <c r="F135" i="4"/>
  <c r="E134" i="4"/>
  <c r="E133" i="4" s="1"/>
  <c r="D134" i="4"/>
  <c r="F132" i="4"/>
  <c r="F131" i="4"/>
  <c r="F130" i="4"/>
  <c r="F129" i="4"/>
  <c r="F128" i="4"/>
  <c r="E128" i="4"/>
  <c r="D128" i="4"/>
  <c r="F127" i="4"/>
  <c r="F126" i="4"/>
  <c r="E125" i="4"/>
  <c r="E124" i="4" s="1"/>
  <c r="D125" i="4"/>
  <c r="F123" i="4"/>
  <c r="F122" i="4"/>
  <c r="F121" i="4"/>
  <c r="E120" i="4"/>
  <c r="D116" i="1" s="1"/>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E50" i="4" s="1"/>
  <c r="D46" i="1" s="1"/>
  <c r="D62" i="4"/>
  <c r="F61" i="4"/>
  <c r="F60" i="4"/>
  <c r="E59" i="4"/>
  <c r="D59" i="4"/>
  <c r="F59" i="4" s="1"/>
  <c r="F58" i="4"/>
  <c r="F57" i="4"/>
  <c r="F56" i="4"/>
  <c r="F55" i="4"/>
  <c r="E54" i="4"/>
  <c r="D54" i="4"/>
  <c r="F54" i="4" s="1"/>
  <c r="F53" i="4"/>
  <c r="F52" i="4"/>
  <c r="F51" i="4"/>
  <c r="E51" i="4"/>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F8" i="4" s="1"/>
  <c r="G36" i="3"/>
  <c r="B36"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H1578" i="1" s="1"/>
  <c r="C1577" i="1"/>
  <c r="H1575" i="1"/>
  <c r="G1575" i="1"/>
  <c r="C1575" i="1"/>
  <c r="G1574" i="1"/>
  <c r="C1574" i="1"/>
  <c r="H1574" i="1" s="1"/>
  <c r="C1573" i="1"/>
  <c r="H1572" i="1"/>
  <c r="C1572" i="1"/>
  <c r="G1572" i="1" s="1"/>
  <c r="H1571" i="1"/>
  <c r="G1571" i="1"/>
  <c r="C1571" i="1"/>
  <c r="G1570" i="1"/>
  <c r="C1570" i="1"/>
  <c r="H1570" i="1" s="1"/>
  <c r="C1569" i="1"/>
  <c r="H1568" i="1"/>
  <c r="G1568" i="1"/>
  <c r="C1568" i="1"/>
  <c r="H1567" i="1"/>
  <c r="G1567" i="1"/>
  <c r="C1567" i="1"/>
  <c r="G1566" i="1"/>
  <c r="C1566" i="1"/>
  <c r="H1566" i="1" s="1"/>
  <c r="C1565" i="1"/>
  <c r="H1564" i="1"/>
  <c r="G1564" i="1"/>
  <c r="C1564" i="1"/>
  <c r="H1563" i="1"/>
  <c r="G1563" i="1"/>
  <c r="C1563" i="1"/>
  <c r="C1562" i="1"/>
  <c r="C1561" i="1"/>
  <c r="H1559" i="1"/>
  <c r="G1559" i="1"/>
  <c r="C1559" i="1"/>
  <c r="G1558" i="1"/>
  <c r="C1558" i="1"/>
  <c r="H1558" i="1" s="1"/>
  <c r="C1557" i="1"/>
  <c r="H1556" i="1"/>
  <c r="G1556" i="1"/>
  <c r="C1556" i="1"/>
  <c r="H1555" i="1"/>
  <c r="G1555" i="1"/>
  <c r="G1554" i="1"/>
  <c r="C1554" i="1"/>
  <c r="H1554" i="1" s="1"/>
  <c r="C1553" i="1"/>
  <c r="H1552" i="1"/>
  <c r="G1552" i="1"/>
  <c r="C1552" i="1"/>
  <c r="H1551" i="1"/>
  <c r="G1551" i="1"/>
  <c r="C1551" i="1"/>
  <c r="G1550" i="1"/>
  <c r="C1550" i="1"/>
  <c r="H1550" i="1" s="1"/>
  <c r="C1549" i="1"/>
  <c r="H1548" i="1"/>
  <c r="G1548" i="1"/>
  <c r="C1548" i="1"/>
  <c r="H1547" i="1"/>
  <c r="G1547" i="1"/>
  <c r="C1547" i="1"/>
  <c r="G1546" i="1"/>
  <c r="C1546" i="1"/>
  <c r="H1546" i="1" s="1"/>
  <c r="C1545" i="1"/>
  <c r="H1544" i="1"/>
  <c r="G1544" i="1"/>
  <c r="C1544" i="1"/>
  <c r="H1543" i="1"/>
  <c r="G1543" i="1"/>
  <c r="C1543" i="1"/>
  <c r="C1542" i="1"/>
  <c r="C1541" i="1"/>
  <c r="H1540" i="1"/>
  <c r="G1540" i="1"/>
  <c r="C1540" i="1"/>
  <c r="H1539" i="1"/>
  <c r="G1539" i="1"/>
  <c r="C1539" i="1"/>
  <c r="C1538" i="1"/>
  <c r="C1537" i="1"/>
  <c r="H1536" i="1"/>
  <c r="G1536" i="1"/>
  <c r="C1536" i="1"/>
  <c r="H1535" i="1"/>
  <c r="G1535" i="1"/>
  <c r="C1534" i="1"/>
  <c r="C1533" i="1"/>
  <c r="H1532" i="1"/>
  <c r="C1532" i="1"/>
  <c r="G1532" i="1" s="1"/>
  <c r="H1531" i="1"/>
  <c r="G1531" i="1"/>
  <c r="C1531" i="1"/>
  <c r="C1530" i="1"/>
  <c r="C1529" i="1"/>
  <c r="H1528" i="1"/>
  <c r="C1528" i="1"/>
  <c r="G1528" i="1" s="1"/>
  <c r="H1527" i="1"/>
  <c r="G1527" i="1"/>
  <c r="C1527" i="1"/>
  <c r="C1526" i="1"/>
  <c r="C1525" i="1"/>
  <c r="H1523" i="1"/>
  <c r="G1523" i="1"/>
  <c r="C1523" i="1"/>
  <c r="C1522" i="1"/>
  <c r="C1521" i="1"/>
  <c r="H1520" i="1"/>
  <c r="G1520" i="1"/>
  <c r="C1520" i="1"/>
  <c r="H1519" i="1"/>
  <c r="G1519" i="1"/>
  <c r="C1519" i="1"/>
  <c r="H1516" i="1"/>
  <c r="C1516" i="1"/>
  <c r="G1516" i="1" s="1"/>
  <c r="C1515" i="1"/>
  <c r="H1515" i="1" s="1"/>
  <c r="G1514" i="1"/>
  <c r="C1514" i="1"/>
  <c r="H1514" i="1" s="1"/>
  <c r="C1513" i="1"/>
  <c r="H1512" i="1"/>
  <c r="C1512" i="1"/>
  <c r="G1512" i="1" s="1"/>
  <c r="C1511" i="1"/>
  <c r="H1511" i="1" s="1"/>
  <c r="C1510" i="1"/>
  <c r="H1510" i="1" s="1"/>
  <c r="C1509" i="1"/>
  <c r="H1508" i="1"/>
  <c r="C1508" i="1"/>
  <c r="G1508" i="1" s="1"/>
  <c r="C1507" i="1"/>
  <c r="H1507" i="1" s="1"/>
  <c r="G1506" i="1"/>
  <c r="C1506" i="1"/>
  <c r="H1506" i="1" s="1"/>
  <c r="C1505" i="1"/>
  <c r="C1504" i="1"/>
  <c r="G1504" i="1" s="1"/>
  <c r="C1503" i="1"/>
  <c r="G1503" i="1" s="1"/>
  <c r="C1502" i="1"/>
  <c r="H1502" i="1" s="1"/>
  <c r="H1500" i="1"/>
  <c r="C1500" i="1"/>
  <c r="G1500" i="1" s="1"/>
  <c r="C1498" i="1"/>
  <c r="C1497" i="1"/>
  <c r="H1496" i="1"/>
  <c r="C1496" i="1"/>
  <c r="G1496" i="1" s="1"/>
  <c r="H1495" i="1"/>
  <c r="G1495" i="1"/>
  <c r="C1495" i="1"/>
  <c r="C1494" i="1"/>
  <c r="C1493" i="1"/>
  <c r="C1492" i="1"/>
  <c r="G1492" i="1" s="1"/>
  <c r="C1491" i="1"/>
  <c r="H1491" i="1" s="1"/>
  <c r="C1490" i="1"/>
  <c r="C1489" i="1"/>
  <c r="H1488" i="1"/>
  <c r="C1488" i="1"/>
  <c r="G1488" i="1" s="1"/>
  <c r="C1487" i="1"/>
  <c r="H1487" i="1" s="1"/>
  <c r="C1486" i="1"/>
  <c r="C1485" i="1"/>
  <c r="H1485" i="1" s="1"/>
  <c r="C1484" i="1"/>
  <c r="H1482" i="1"/>
  <c r="G1482" i="1"/>
  <c r="C1482" i="1"/>
  <c r="C1480" i="1"/>
  <c r="D1479" i="1"/>
  <c r="J1479" i="1" s="1"/>
  <c r="C1479" i="1"/>
  <c r="H1479" i="1" s="1"/>
  <c r="D1478" i="1"/>
  <c r="C1478" i="1"/>
  <c r="D1477" i="1"/>
  <c r="J1477" i="1" s="1"/>
  <c r="C1477" i="1"/>
  <c r="H1477" i="1" s="1"/>
  <c r="D1476" i="1"/>
  <c r="C1476" i="1"/>
  <c r="D1475" i="1"/>
  <c r="C1475" i="1"/>
  <c r="G1475" i="1" s="1"/>
  <c r="J1474" i="1"/>
  <c r="G1474" i="1"/>
  <c r="D1474" i="1"/>
  <c r="C1474" i="1"/>
  <c r="H1474" i="1" s="1"/>
  <c r="D1473" i="1"/>
  <c r="C1473" i="1"/>
  <c r="J1472" i="1"/>
  <c r="G1472" i="1"/>
  <c r="D1472" i="1"/>
  <c r="C1472" i="1"/>
  <c r="H1472" i="1" s="1"/>
  <c r="D1471" i="1"/>
  <c r="C1471" i="1"/>
  <c r="H1470" i="1"/>
  <c r="D1470" i="1"/>
  <c r="C1470" i="1"/>
  <c r="G1470" i="1" s="1"/>
  <c r="H1469" i="1"/>
  <c r="D1469" i="1"/>
  <c r="C1469" i="1"/>
  <c r="G1469" i="1" s="1"/>
  <c r="D1468" i="1"/>
  <c r="C1468" i="1"/>
  <c r="H1467" i="1"/>
  <c r="D1467" i="1"/>
  <c r="C1467" i="1"/>
  <c r="D1466" i="1"/>
  <c r="C1466" i="1"/>
  <c r="H1465" i="1"/>
  <c r="D1465" i="1"/>
  <c r="C1465" i="1"/>
  <c r="D1464" i="1"/>
  <c r="C1464" i="1"/>
  <c r="H1463" i="1"/>
  <c r="D1463" i="1"/>
  <c r="C1463" i="1"/>
  <c r="D1462" i="1"/>
  <c r="C1462" i="1"/>
  <c r="D1461" i="1"/>
  <c r="G1461" i="1" s="1"/>
  <c r="C1461" i="1"/>
  <c r="H1461" i="1" s="1"/>
  <c r="D1460" i="1"/>
  <c r="C1460" i="1"/>
  <c r="D1459" i="1"/>
  <c r="J1459" i="1" s="1"/>
  <c r="C1459" i="1"/>
  <c r="H1459" i="1" s="1"/>
  <c r="D1458" i="1"/>
  <c r="C1458" i="1"/>
  <c r="D1457" i="1"/>
  <c r="J1457" i="1" s="1"/>
  <c r="C1457" i="1"/>
  <c r="H1457" i="1" s="1"/>
  <c r="D1456" i="1"/>
  <c r="C1456" i="1"/>
  <c r="D1455" i="1"/>
  <c r="J1455" i="1" s="1"/>
  <c r="C1455" i="1"/>
  <c r="H1455" i="1" s="1"/>
  <c r="D1454" i="1"/>
  <c r="C1454" i="1"/>
  <c r="D1453" i="1"/>
  <c r="H1452" i="1"/>
  <c r="D1452" i="1"/>
  <c r="C1452" i="1"/>
  <c r="J1451" i="1"/>
  <c r="G1451" i="1"/>
  <c r="D1451" i="1"/>
  <c r="C1451" i="1"/>
  <c r="H1450" i="1"/>
  <c r="D1450" i="1"/>
  <c r="C1450" i="1"/>
  <c r="J1449" i="1"/>
  <c r="G1449" i="1"/>
  <c r="D1449" i="1"/>
  <c r="C1449" i="1"/>
  <c r="H1448" i="1"/>
  <c r="D1448" i="1"/>
  <c r="C1448" i="1"/>
  <c r="J1447" i="1"/>
  <c r="G1447" i="1"/>
  <c r="D1447" i="1"/>
  <c r="C1447" i="1"/>
  <c r="H1446" i="1"/>
  <c r="D1446" i="1"/>
  <c r="C1446" i="1"/>
  <c r="J1445" i="1"/>
  <c r="D1445" i="1"/>
  <c r="C1445" i="1"/>
  <c r="H1444" i="1"/>
  <c r="G1444" i="1"/>
  <c r="I1444" i="1" s="1"/>
  <c r="D1444" i="1"/>
  <c r="J1444" i="1" s="1"/>
  <c r="C1444" i="1"/>
  <c r="D1443" i="1"/>
  <c r="C1443" i="1"/>
  <c r="H1442" i="1"/>
  <c r="G1442" i="1"/>
  <c r="I1442" i="1" s="1"/>
  <c r="D1442" i="1"/>
  <c r="J1442" i="1" s="1"/>
  <c r="C1442" i="1"/>
  <c r="D1441" i="1"/>
  <c r="C1441" i="1"/>
  <c r="H1440" i="1"/>
  <c r="G1440" i="1"/>
  <c r="I1440" i="1" s="1"/>
  <c r="D1440" i="1"/>
  <c r="J1440" i="1" s="1"/>
  <c r="C1440" i="1"/>
  <c r="D1439" i="1"/>
  <c r="C1439" i="1"/>
  <c r="J1439" i="1" s="1"/>
  <c r="D1438" i="1"/>
  <c r="C1438" i="1"/>
  <c r="D1437" i="1"/>
  <c r="C1437"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C1409" i="1"/>
  <c r="D1407" i="1"/>
  <c r="C1407" i="1"/>
  <c r="D1406" i="1"/>
  <c r="C1406" i="1"/>
  <c r="D1405" i="1"/>
  <c r="C1405" i="1"/>
  <c r="D1404" i="1"/>
  <c r="C1404" i="1"/>
  <c r="D1403" i="1"/>
  <c r="C1403" i="1"/>
  <c r="D1402" i="1"/>
  <c r="C1402" i="1"/>
  <c r="D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C1376" i="1"/>
  <c r="D1375" i="1"/>
  <c r="C1375" i="1"/>
  <c r="D1374" i="1"/>
  <c r="C1374" i="1"/>
  <c r="D1373" i="1"/>
  <c r="C1373" i="1"/>
  <c r="D1372" i="1"/>
  <c r="C1372" i="1"/>
  <c r="D1371" i="1"/>
  <c r="C1371" i="1"/>
  <c r="D1370" i="1"/>
  <c r="C1370"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D1336" i="1"/>
  <c r="C1336" i="1"/>
  <c r="D1335" i="1"/>
  <c r="C1335" i="1"/>
  <c r="D1334" i="1"/>
  <c r="C1334" i="1"/>
  <c r="D1333" i="1"/>
  <c r="C1333" i="1"/>
  <c r="D1332" i="1"/>
  <c r="C1332" i="1"/>
  <c r="D1331" i="1"/>
  <c r="C1331"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C1300"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C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H1192" i="1"/>
  <c r="D1192" i="1"/>
  <c r="C1192" i="1"/>
  <c r="G1192" i="1" s="1"/>
  <c r="D1191" i="1"/>
  <c r="H1191" i="1" s="1"/>
  <c r="C1191" i="1"/>
  <c r="D1190" i="1"/>
  <c r="C1190" i="1"/>
  <c r="D1189" i="1"/>
  <c r="C1189" i="1"/>
  <c r="H1188" i="1"/>
  <c r="D1188" i="1"/>
  <c r="C1188" i="1"/>
  <c r="G1188" i="1" s="1"/>
  <c r="H1187" i="1"/>
  <c r="D1187" i="1"/>
  <c r="C1187" i="1"/>
  <c r="D1186" i="1"/>
  <c r="C1186" i="1"/>
  <c r="D1185" i="1"/>
  <c r="C1185" i="1"/>
  <c r="C1184" i="1"/>
  <c r="C1183" i="1"/>
  <c r="D1182" i="1"/>
  <c r="C1182" i="1"/>
  <c r="D1181" i="1"/>
  <c r="C1181" i="1"/>
  <c r="H1180" i="1"/>
  <c r="D1180" i="1"/>
  <c r="C1180" i="1"/>
  <c r="G1180" i="1" s="1"/>
  <c r="D1179" i="1"/>
  <c r="H1179" i="1" s="1"/>
  <c r="C1179" i="1"/>
  <c r="D1178" i="1"/>
  <c r="C1178" i="1"/>
  <c r="D1177" i="1"/>
  <c r="C1177" i="1"/>
  <c r="H1176" i="1"/>
  <c r="D1176" i="1"/>
  <c r="C1176" i="1"/>
  <c r="G1176" i="1" s="1"/>
  <c r="H1175" i="1"/>
  <c r="D1175" i="1"/>
  <c r="C1175" i="1"/>
  <c r="D1174" i="1"/>
  <c r="C1174" i="1"/>
  <c r="D1173" i="1"/>
  <c r="C1173" i="1"/>
  <c r="H1172" i="1"/>
  <c r="D1172" i="1"/>
  <c r="C1172" i="1"/>
  <c r="G1172" i="1" s="1"/>
  <c r="D1171" i="1"/>
  <c r="H1171" i="1" s="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H1083" i="1"/>
  <c r="D1083" i="1"/>
  <c r="C1083" i="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D1068" i="1"/>
  <c r="C1068" i="1"/>
  <c r="D1067" i="1"/>
  <c r="C1067" i="1"/>
  <c r="D1066" i="1"/>
  <c r="C1066" i="1"/>
  <c r="D1064" i="1"/>
  <c r="C1064" i="1"/>
  <c r="D1063" i="1"/>
  <c r="C1063" i="1"/>
  <c r="D1062" i="1"/>
  <c r="C1062" i="1"/>
  <c r="D1061" i="1"/>
  <c r="C1061" i="1"/>
  <c r="D1060" i="1"/>
  <c r="C1060" i="1"/>
  <c r="D1059" i="1"/>
  <c r="C1059" i="1"/>
  <c r="D1058" i="1"/>
  <c r="C1058" i="1"/>
  <c r="D1057" i="1"/>
  <c r="C1057" i="1"/>
  <c r="D1056" i="1"/>
  <c r="D1055" i="1"/>
  <c r="C1055" i="1"/>
  <c r="D1054" i="1"/>
  <c r="C1054" i="1"/>
  <c r="D1053" i="1"/>
  <c r="C1053" i="1"/>
  <c r="D1052" i="1"/>
  <c r="C1052" i="1"/>
  <c r="D1051" i="1"/>
  <c r="C1051" i="1"/>
  <c r="D1050" i="1"/>
  <c r="C1050" i="1"/>
  <c r="D1049" i="1"/>
  <c r="C1049" i="1"/>
  <c r="C1048"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6" i="1"/>
  <c r="C996" i="1"/>
  <c r="D995" i="1"/>
  <c r="C995" i="1"/>
  <c r="D994" i="1"/>
  <c r="C994" i="1"/>
  <c r="D993" i="1"/>
  <c r="C993" i="1"/>
  <c r="D992" i="1"/>
  <c r="C992" i="1"/>
  <c r="C991"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H757" i="1" s="1"/>
  <c r="G756" i="1"/>
  <c r="D756" i="1"/>
  <c r="C756" i="1"/>
  <c r="D755" i="1"/>
  <c r="G755" i="1" s="1"/>
  <c r="C755" i="1"/>
  <c r="D754" i="1"/>
  <c r="C754" i="1"/>
  <c r="D753" i="1"/>
  <c r="C753" i="1"/>
  <c r="H753" i="1" s="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H737" i="1"/>
  <c r="D737" i="1"/>
  <c r="C737" i="1"/>
  <c r="G737" i="1" s="1"/>
  <c r="H736" i="1"/>
  <c r="D736" i="1"/>
  <c r="C736" i="1"/>
  <c r="G736" i="1" s="1"/>
  <c r="H735" i="1"/>
  <c r="D735" i="1"/>
  <c r="C735" i="1"/>
  <c r="G735" i="1" s="1"/>
  <c r="H734" i="1"/>
  <c r="D734" i="1"/>
  <c r="C734" i="1"/>
  <c r="G734" i="1" s="1"/>
  <c r="H733" i="1"/>
  <c r="D733" i="1"/>
  <c r="C733" i="1"/>
  <c r="G733" i="1" s="1"/>
  <c r="H732" i="1"/>
  <c r="D732" i="1"/>
  <c r="C732" i="1"/>
  <c r="G732" i="1" s="1"/>
  <c r="H731" i="1"/>
  <c r="D731" i="1"/>
  <c r="C731" i="1"/>
  <c r="G731" i="1" s="1"/>
  <c r="H730" i="1"/>
  <c r="D730" i="1"/>
  <c r="C730" i="1"/>
  <c r="G730" i="1" s="1"/>
  <c r="H729" i="1"/>
  <c r="D729" i="1"/>
  <c r="C729" i="1"/>
  <c r="G729" i="1" s="1"/>
  <c r="H728" i="1"/>
  <c r="D728" i="1"/>
  <c r="C728" i="1"/>
  <c r="G728" i="1" s="1"/>
  <c r="H727" i="1"/>
  <c r="D727" i="1"/>
  <c r="C727" i="1"/>
  <c r="G727" i="1" s="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D719" i="1"/>
  <c r="C719" i="1"/>
  <c r="G719" i="1" s="1"/>
  <c r="D718" i="1"/>
  <c r="C718" i="1"/>
  <c r="H717" i="1"/>
  <c r="D717" i="1"/>
  <c r="C717" i="1"/>
  <c r="G717" i="1" s="1"/>
  <c r="H716" i="1"/>
  <c r="D716" i="1"/>
  <c r="C716" i="1"/>
  <c r="G716" i="1" s="1"/>
  <c r="D715" i="1"/>
  <c r="C715" i="1"/>
  <c r="G715" i="1" s="1"/>
  <c r="D714" i="1"/>
  <c r="H714" i="1" s="1"/>
  <c r="C714" i="1"/>
  <c r="H713" i="1"/>
  <c r="D713" i="1"/>
  <c r="C713" i="1"/>
  <c r="G713" i="1" s="1"/>
  <c r="H712" i="1"/>
  <c r="D712" i="1"/>
  <c r="C712" i="1"/>
  <c r="G712" i="1" s="1"/>
  <c r="D711" i="1"/>
  <c r="C711" i="1"/>
  <c r="H710" i="1"/>
  <c r="D710" i="1"/>
  <c r="C710" i="1"/>
  <c r="G710" i="1" s="1"/>
  <c r="D709" i="1"/>
  <c r="H709" i="1" s="1"/>
  <c r="C709" i="1"/>
  <c r="G709" i="1" s="1"/>
  <c r="H708" i="1"/>
  <c r="D708" i="1"/>
  <c r="C708" i="1"/>
  <c r="G708" i="1" s="1"/>
  <c r="H707" i="1"/>
  <c r="D707" i="1"/>
  <c r="C707" i="1"/>
  <c r="G707" i="1" s="1"/>
  <c r="H706" i="1"/>
  <c r="D706" i="1"/>
  <c r="C706" i="1"/>
  <c r="G706" i="1" s="1"/>
  <c r="H705" i="1"/>
  <c r="D705" i="1"/>
  <c r="C705" i="1"/>
  <c r="G705" i="1" s="1"/>
  <c r="H704" i="1"/>
  <c r="D704" i="1"/>
  <c r="C704" i="1"/>
  <c r="G704" i="1" s="1"/>
  <c r="H703" i="1"/>
  <c r="D703" i="1"/>
  <c r="C703" i="1"/>
  <c r="G703" i="1" s="1"/>
  <c r="H702" i="1"/>
  <c r="D702" i="1"/>
  <c r="C702" i="1"/>
  <c r="G702" i="1" s="1"/>
  <c r="H701" i="1"/>
  <c r="D701" i="1"/>
  <c r="C701" i="1"/>
  <c r="G701" i="1" s="1"/>
  <c r="H700" i="1"/>
  <c r="D700" i="1"/>
  <c r="C700" i="1"/>
  <c r="G700" i="1" s="1"/>
  <c r="H699" i="1"/>
  <c r="D699" i="1"/>
  <c r="C699" i="1"/>
  <c r="G699" i="1" s="1"/>
  <c r="H698" i="1"/>
  <c r="D698" i="1"/>
  <c r="C698" i="1"/>
  <c r="G698" i="1" s="1"/>
  <c r="H697" i="1"/>
  <c r="D697" i="1"/>
  <c r="C697" i="1"/>
  <c r="G697" i="1" s="1"/>
  <c r="H696" i="1"/>
  <c r="D696" i="1"/>
  <c r="C696" i="1"/>
  <c r="G696" i="1" s="1"/>
  <c r="H695" i="1"/>
  <c r="D695" i="1"/>
  <c r="C695" i="1"/>
  <c r="G695" i="1" s="1"/>
  <c r="H694" i="1"/>
  <c r="D694" i="1"/>
  <c r="C694" i="1"/>
  <c r="G694" i="1" s="1"/>
  <c r="H693" i="1"/>
  <c r="D693" i="1"/>
  <c r="C693" i="1"/>
  <c r="G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G679" i="1" s="1"/>
  <c r="H678" i="1"/>
  <c r="D678" i="1"/>
  <c r="C678" i="1"/>
  <c r="G678" i="1" s="1"/>
  <c r="H677" i="1"/>
  <c r="D677" i="1"/>
  <c r="C677" i="1"/>
  <c r="G677" i="1" s="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G669" i="1" s="1"/>
  <c r="H668" i="1"/>
  <c r="D668" i="1"/>
  <c r="C668" i="1"/>
  <c r="G668" i="1" s="1"/>
  <c r="H667" i="1"/>
  <c r="D667" i="1"/>
  <c r="C667" i="1"/>
  <c r="G667" i="1" s="1"/>
  <c r="D666" i="1"/>
  <c r="H666" i="1" s="1"/>
  <c r="C666" i="1"/>
  <c r="H665" i="1"/>
  <c r="D665" i="1"/>
  <c r="C665" i="1"/>
  <c r="G665" i="1" s="1"/>
  <c r="H664" i="1"/>
  <c r="D664" i="1"/>
  <c r="C664" i="1"/>
  <c r="G664" i="1" s="1"/>
  <c r="H663" i="1"/>
  <c r="D663" i="1"/>
  <c r="C663" i="1"/>
  <c r="G663" i="1" s="1"/>
  <c r="D662" i="1"/>
  <c r="C662" i="1"/>
  <c r="G662" i="1" s="1"/>
  <c r="H661" i="1"/>
  <c r="D661" i="1"/>
  <c r="C661" i="1"/>
  <c r="G661" i="1" s="1"/>
  <c r="H660" i="1"/>
  <c r="D660" i="1"/>
  <c r="C660" i="1"/>
  <c r="G660" i="1" s="1"/>
  <c r="H659" i="1"/>
  <c r="D659" i="1"/>
  <c r="C659" i="1"/>
  <c r="G659" i="1" s="1"/>
  <c r="D658" i="1"/>
  <c r="C658" i="1"/>
  <c r="G658" i="1" s="1"/>
  <c r="H657" i="1"/>
  <c r="D657" i="1"/>
  <c r="C657" i="1"/>
  <c r="G657" i="1" s="1"/>
  <c r="H656" i="1"/>
  <c r="D656" i="1"/>
  <c r="C656" i="1"/>
  <c r="G656" i="1" s="1"/>
  <c r="H655" i="1"/>
  <c r="D655" i="1"/>
  <c r="C655" i="1"/>
  <c r="G655" i="1" s="1"/>
  <c r="D654" i="1"/>
  <c r="H654" i="1" s="1"/>
  <c r="C654" i="1"/>
  <c r="D653" i="1"/>
  <c r="C653" i="1"/>
  <c r="H652" i="1"/>
  <c r="D652" i="1"/>
  <c r="C652" i="1"/>
  <c r="G652" i="1" s="1"/>
  <c r="H651" i="1"/>
  <c r="D651" i="1"/>
  <c r="C651" i="1"/>
  <c r="G651" i="1" s="1"/>
  <c r="H650" i="1"/>
  <c r="D650" i="1"/>
  <c r="C650" i="1"/>
  <c r="G650" i="1" s="1"/>
  <c r="H649" i="1"/>
  <c r="D649" i="1"/>
  <c r="C649" i="1"/>
  <c r="G649" i="1" s="1"/>
  <c r="D648" i="1"/>
  <c r="C648" i="1"/>
  <c r="H647" i="1"/>
  <c r="D647" i="1"/>
  <c r="C647" i="1"/>
  <c r="G647" i="1" s="1"/>
  <c r="H646" i="1"/>
  <c r="D646" i="1"/>
  <c r="C646" i="1"/>
  <c r="G646" i="1" s="1"/>
  <c r="D645" i="1"/>
  <c r="C645" i="1"/>
  <c r="D644" i="1"/>
  <c r="C644" i="1"/>
  <c r="G644" i="1" s="1"/>
  <c r="D643" i="1"/>
  <c r="H643" i="1" s="1"/>
  <c r="C643" i="1"/>
  <c r="D642" i="1"/>
  <c r="C642" i="1"/>
  <c r="H641" i="1"/>
  <c r="D641" i="1"/>
  <c r="C641" i="1"/>
  <c r="G641" i="1" s="1"/>
  <c r="H632" i="1"/>
  <c r="D632" i="1"/>
  <c r="C632" i="1"/>
  <c r="G632" i="1" s="1"/>
  <c r="H631" i="1"/>
  <c r="D631" i="1"/>
  <c r="C631" i="1"/>
  <c r="G631" i="1" s="1"/>
  <c r="H628" i="1"/>
  <c r="D628" i="1"/>
  <c r="C628" i="1"/>
  <c r="G628" i="1" s="1"/>
  <c r="H627" i="1"/>
  <c r="D627" i="1"/>
  <c r="C627" i="1"/>
  <c r="G627" i="1" s="1"/>
  <c r="H626" i="1"/>
  <c r="D626" i="1"/>
  <c r="C626" i="1"/>
  <c r="G626" i="1" s="1"/>
  <c r="H625" i="1"/>
  <c r="D625" i="1"/>
  <c r="C625" i="1"/>
  <c r="G625" i="1" s="1"/>
  <c r="H624" i="1"/>
  <c r="D624" i="1"/>
  <c r="C624" i="1"/>
  <c r="G624" i="1" s="1"/>
  <c r="H623" i="1"/>
  <c r="D623" i="1"/>
  <c r="C623" i="1"/>
  <c r="G623" i="1" s="1"/>
  <c r="H622" i="1"/>
  <c r="D622" i="1"/>
  <c r="C622" i="1"/>
  <c r="G622" i="1" s="1"/>
  <c r="H621" i="1"/>
  <c r="D621" i="1"/>
  <c r="C621" i="1"/>
  <c r="G621" i="1" s="1"/>
  <c r="H620" i="1"/>
  <c r="D620" i="1"/>
  <c r="C620" i="1"/>
  <c r="G620" i="1" s="1"/>
  <c r="H619" i="1"/>
  <c r="D619" i="1"/>
  <c r="C619" i="1"/>
  <c r="G619" i="1" s="1"/>
  <c r="H618" i="1"/>
  <c r="D618" i="1"/>
  <c r="C618" i="1"/>
  <c r="G618" i="1" s="1"/>
  <c r="H617" i="1"/>
  <c r="D617" i="1"/>
  <c r="C617" i="1"/>
  <c r="G617" i="1" s="1"/>
  <c r="H616" i="1"/>
  <c r="D616" i="1"/>
  <c r="C616" i="1"/>
  <c r="G616" i="1" s="1"/>
  <c r="H615" i="1"/>
  <c r="D615" i="1"/>
  <c r="C615" i="1"/>
  <c r="G615" i="1" s="1"/>
  <c r="H614" i="1"/>
  <c r="D614" i="1"/>
  <c r="C614" i="1"/>
  <c r="G614" i="1" s="1"/>
  <c r="H613" i="1"/>
  <c r="D613" i="1"/>
  <c r="C613" i="1"/>
  <c r="G613" i="1" s="1"/>
  <c r="D612" i="1"/>
  <c r="H612" i="1" s="1"/>
  <c r="C612" i="1"/>
  <c r="H611" i="1"/>
  <c r="D611" i="1"/>
  <c r="C611" i="1"/>
  <c r="G611" i="1" s="1"/>
  <c r="D610" i="1"/>
  <c r="C610" i="1"/>
  <c r="G610" i="1" s="1"/>
  <c r="D609" i="1"/>
  <c r="C609" i="1"/>
  <c r="G609" i="1" s="1"/>
  <c r="D608" i="1"/>
  <c r="H608" i="1" s="1"/>
  <c r="C608" i="1"/>
  <c r="H607" i="1"/>
  <c r="D607" i="1"/>
  <c r="C607" i="1"/>
  <c r="G607" i="1" s="1"/>
  <c r="D606" i="1"/>
  <c r="C606" i="1"/>
  <c r="G606" i="1" s="1"/>
  <c r="D605" i="1"/>
  <c r="C605" i="1"/>
  <c r="G605" i="1" s="1"/>
  <c r="H604" i="1"/>
  <c r="D604" i="1"/>
  <c r="C604" i="1"/>
  <c r="G604" i="1" s="1"/>
  <c r="H603" i="1"/>
  <c r="D603" i="1"/>
  <c r="C603" i="1"/>
  <c r="G603" i="1" s="1"/>
  <c r="D602" i="1"/>
  <c r="C602" i="1"/>
  <c r="G602" i="1" s="1"/>
  <c r="D601" i="1"/>
  <c r="C601" i="1"/>
  <c r="G601" i="1" s="1"/>
  <c r="H600" i="1"/>
  <c r="D600" i="1"/>
  <c r="C600" i="1"/>
  <c r="G600" i="1" s="1"/>
  <c r="H599" i="1"/>
  <c r="D599" i="1"/>
  <c r="C599" i="1"/>
  <c r="G599" i="1" s="1"/>
  <c r="D598" i="1"/>
  <c r="C598" i="1"/>
  <c r="G598" i="1" s="1"/>
  <c r="D597" i="1"/>
  <c r="C597" i="1"/>
  <c r="G597" i="1" s="1"/>
  <c r="H596" i="1"/>
  <c r="D596" i="1"/>
  <c r="C596" i="1"/>
  <c r="G596" i="1" s="1"/>
  <c r="H595" i="1"/>
  <c r="D595" i="1"/>
  <c r="C595" i="1"/>
  <c r="G595" i="1" s="1"/>
  <c r="D594" i="1"/>
  <c r="C594" i="1"/>
  <c r="G594" i="1" s="1"/>
  <c r="D593" i="1"/>
  <c r="C593" i="1"/>
  <c r="G593" i="1" s="1"/>
  <c r="H592" i="1"/>
  <c r="D592" i="1"/>
  <c r="C592" i="1"/>
  <c r="G592" i="1" s="1"/>
  <c r="H591" i="1"/>
  <c r="D591" i="1"/>
  <c r="C591" i="1"/>
  <c r="G591" i="1" s="1"/>
  <c r="D590" i="1"/>
  <c r="C590" i="1"/>
  <c r="G590" i="1" s="1"/>
  <c r="D589" i="1"/>
  <c r="C589" i="1"/>
  <c r="G589" i="1" s="1"/>
  <c r="H588" i="1"/>
  <c r="D588" i="1"/>
  <c r="C588" i="1"/>
  <c r="G588" i="1" s="1"/>
  <c r="D587" i="1"/>
  <c r="H587" i="1" s="1"/>
  <c r="C587" i="1"/>
  <c r="D586" i="1"/>
  <c r="C586" i="1"/>
  <c r="G586" i="1" s="1"/>
  <c r="D585" i="1"/>
  <c r="C585" i="1"/>
  <c r="G585" i="1" s="1"/>
  <c r="H584" i="1"/>
  <c r="D584" i="1"/>
  <c r="C584" i="1"/>
  <c r="G584" i="1" s="1"/>
  <c r="H583" i="1"/>
  <c r="D583" i="1"/>
  <c r="C583" i="1"/>
  <c r="G583" i="1" s="1"/>
  <c r="D582" i="1"/>
  <c r="C582" i="1"/>
  <c r="G582" i="1" s="1"/>
  <c r="D581" i="1"/>
  <c r="C581" i="1"/>
  <c r="G581" i="1" s="1"/>
  <c r="H580" i="1"/>
  <c r="D580" i="1"/>
  <c r="C580" i="1"/>
  <c r="G580" i="1" s="1"/>
  <c r="H579" i="1"/>
  <c r="D579" i="1"/>
  <c r="C579" i="1"/>
  <c r="G579" i="1" s="1"/>
  <c r="D578" i="1"/>
  <c r="C578" i="1"/>
  <c r="G578" i="1" s="1"/>
  <c r="D577" i="1"/>
  <c r="C577" i="1"/>
  <c r="G577" i="1" s="1"/>
  <c r="H576" i="1"/>
  <c r="D576" i="1"/>
  <c r="C576" i="1"/>
  <c r="G576" i="1" s="1"/>
  <c r="H575" i="1"/>
  <c r="D575" i="1"/>
  <c r="C575" i="1"/>
  <c r="G575" i="1" s="1"/>
  <c r="H573" i="1"/>
  <c r="D573" i="1"/>
  <c r="C573" i="1"/>
  <c r="G573" i="1" s="1"/>
  <c r="H572" i="1"/>
  <c r="D572" i="1"/>
  <c r="C572" i="1"/>
  <c r="G572" i="1" s="1"/>
  <c r="D571" i="1"/>
  <c r="C571" i="1"/>
  <c r="G571" i="1" s="1"/>
  <c r="D570" i="1"/>
  <c r="C570" i="1"/>
  <c r="G570" i="1" s="1"/>
  <c r="H569" i="1"/>
  <c r="D569" i="1"/>
  <c r="C569" i="1"/>
  <c r="G569" i="1" s="1"/>
  <c r="H568" i="1"/>
  <c r="D568" i="1"/>
  <c r="C568" i="1"/>
  <c r="G568" i="1" s="1"/>
  <c r="D567" i="1"/>
  <c r="C567" i="1"/>
  <c r="G567" i="1" s="1"/>
  <c r="D566" i="1"/>
  <c r="C566" i="1"/>
  <c r="G566" i="1" s="1"/>
  <c r="H565" i="1"/>
  <c r="D565" i="1"/>
  <c r="C565" i="1"/>
  <c r="G565" i="1" s="1"/>
  <c r="H564" i="1"/>
  <c r="D564" i="1"/>
  <c r="C564" i="1"/>
  <c r="G564" i="1" s="1"/>
  <c r="D563" i="1"/>
  <c r="C563" i="1"/>
  <c r="G563" i="1" s="1"/>
  <c r="D562" i="1"/>
  <c r="C562" i="1"/>
  <c r="G562" i="1" s="1"/>
  <c r="D561" i="1"/>
  <c r="H560" i="1"/>
  <c r="D560" i="1"/>
  <c r="C560" i="1"/>
  <c r="G560" i="1" s="1"/>
  <c r="D559" i="1"/>
  <c r="C559" i="1"/>
  <c r="G559" i="1" s="1"/>
  <c r="D558" i="1"/>
  <c r="C558" i="1"/>
  <c r="G558" i="1" s="1"/>
  <c r="H557" i="1"/>
  <c r="D557" i="1"/>
  <c r="C557" i="1"/>
  <c r="G557" i="1" s="1"/>
  <c r="H556" i="1"/>
  <c r="D556" i="1"/>
  <c r="C556" i="1"/>
  <c r="G556" i="1" s="1"/>
  <c r="D555" i="1"/>
  <c r="C555" i="1"/>
  <c r="G555" i="1" s="1"/>
  <c r="D554" i="1"/>
  <c r="C554" i="1"/>
  <c r="G554" i="1" s="1"/>
  <c r="H553" i="1"/>
  <c r="D553" i="1"/>
  <c r="C553" i="1"/>
  <c r="G553" i="1" s="1"/>
  <c r="H552" i="1"/>
  <c r="D552" i="1"/>
  <c r="C552" i="1"/>
  <c r="G552" i="1" s="1"/>
  <c r="D551" i="1"/>
  <c r="C551" i="1"/>
  <c r="G551" i="1" s="1"/>
  <c r="D550" i="1"/>
  <c r="C550" i="1"/>
  <c r="G550" i="1" s="1"/>
  <c r="H549" i="1"/>
  <c r="D549" i="1"/>
  <c r="C549" i="1"/>
  <c r="G549" i="1" s="1"/>
  <c r="H548" i="1"/>
  <c r="D548" i="1"/>
  <c r="C548" i="1"/>
  <c r="G548" i="1" s="1"/>
  <c r="D547" i="1"/>
  <c r="C547" i="1"/>
  <c r="G547" i="1" s="1"/>
  <c r="D546" i="1"/>
  <c r="C546" i="1"/>
  <c r="G546" i="1" s="1"/>
  <c r="H545" i="1"/>
  <c r="D545" i="1"/>
  <c r="C545" i="1"/>
  <c r="G545" i="1" s="1"/>
  <c r="H544" i="1"/>
  <c r="D544" i="1"/>
  <c r="C544" i="1"/>
  <c r="G544" i="1" s="1"/>
  <c r="D543" i="1"/>
  <c r="C543" i="1"/>
  <c r="G543" i="1" s="1"/>
  <c r="D542" i="1"/>
  <c r="C542" i="1"/>
  <c r="G542" i="1" s="1"/>
  <c r="H541" i="1"/>
  <c r="D541" i="1"/>
  <c r="C541" i="1"/>
  <c r="G541" i="1" s="1"/>
  <c r="H540" i="1"/>
  <c r="D540" i="1"/>
  <c r="C540" i="1"/>
  <c r="G540" i="1" s="1"/>
  <c r="D539" i="1"/>
  <c r="C539" i="1"/>
  <c r="G539" i="1" s="1"/>
  <c r="D538" i="1"/>
  <c r="C538" i="1"/>
  <c r="G538" i="1" s="1"/>
  <c r="H537" i="1"/>
  <c r="D537" i="1"/>
  <c r="C537" i="1"/>
  <c r="G537" i="1" s="1"/>
  <c r="H536" i="1"/>
  <c r="D536" i="1"/>
  <c r="C536" i="1"/>
  <c r="G536" i="1" s="1"/>
  <c r="D535" i="1"/>
  <c r="C535" i="1"/>
  <c r="G535" i="1" s="1"/>
  <c r="D534" i="1"/>
  <c r="C534" i="1"/>
  <c r="G534" i="1" s="1"/>
  <c r="H533" i="1"/>
  <c r="D533" i="1"/>
  <c r="C533" i="1"/>
  <c r="G533" i="1" s="1"/>
  <c r="H532" i="1"/>
  <c r="D532" i="1"/>
  <c r="C532" i="1"/>
  <c r="G532" i="1" s="1"/>
  <c r="D531" i="1"/>
  <c r="C531" i="1"/>
  <c r="G531" i="1" s="1"/>
  <c r="D530" i="1"/>
  <c r="C530" i="1"/>
  <c r="G530" i="1" s="1"/>
  <c r="H529" i="1"/>
  <c r="D529" i="1"/>
  <c r="C529" i="1"/>
  <c r="G529" i="1" s="1"/>
  <c r="H528" i="1"/>
  <c r="D528" i="1"/>
  <c r="C528" i="1"/>
  <c r="G528" i="1" s="1"/>
  <c r="D527" i="1"/>
  <c r="C527" i="1"/>
  <c r="G527" i="1" s="1"/>
  <c r="D526" i="1"/>
  <c r="C526" i="1"/>
  <c r="G526" i="1" s="1"/>
  <c r="H525" i="1"/>
  <c r="D525" i="1"/>
  <c r="C525" i="1"/>
  <c r="G525" i="1" s="1"/>
  <c r="H524" i="1"/>
  <c r="D524" i="1"/>
  <c r="C524" i="1"/>
  <c r="G524" i="1" s="1"/>
  <c r="D523" i="1"/>
  <c r="H521" i="1"/>
  <c r="D521" i="1"/>
  <c r="C521" i="1"/>
  <c r="G521" i="1" s="1"/>
  <c r="D520" i="1"/>
  <c r="C520" i="1"/>
  <c r="G520" i="1" s="1"/>
  <c r="D519" i="1"/>
  <c r="C519" i="1"/>
  <c r="G519" i="1" s="1"/>
  <c r="H518" i="1"/>
  <c r="D518" i="1"/>
  <c r="C518" i="1"/>
  <c r="G518" i="1" s="1"/>
  <c r="H517" i="1"/>
  <c r="D517" i="1"/>
  <c r="C517" i="1"/>
  <c r="G517" i="1" s="1"/>
  <c r="D516" i="1"/>
  <c r="C516" i="1"/>
  <c r="G516" i="1" s="1"/>
  <c r="D515" i="1"/>
  <c r="C515" i="1"/>
  <c r="G515" i="1" s="1"/>
  <c r="H514" i="1"/>
  <c r="D514" i="1"/>
  <c r="C514" i="1"/>
  <c r="G514" i="1" s="1"/>
  <c r="H513" i="1"/>
  <c r="D513" i="1"/>
  <c r="C513" i="1"/>
  <c r="G513" i="1" s="1"/>
  <c r="D512" i="1"/>
  <c r="C512" i="1"/>
  <c r="G512" i="1" s="1"/>
  <c r="D511" i="1"/>
  <c r="C511" i="1"/>
  <c r="G511" i="1" s="1"/>
  <c r="H510" i="1"/>
  <c r="D510" i="1"/>
  <c r="C510" i="1"/>
  <c r="G510" i="1" s="1"/>
  <c r="H509" i="1"/>
  <c r="D509" i="1"/>
  <c r="C509" i="1"/>
  <c r="G509" i="1" s="1"/>
  <c r="D508" i="1"/>
  <c r="C508" i="1"/>
  <c r="G508" i="1" s="1"/>
  <c r="D507" i="1"/>
  <c r="C507" i="1"/>
  <c r="G507" i="1" s="1"/>
  <c r="H506" i="1"/>
  <c r="D506" i="1"/>
  <c r="C506" i="1"/>
  <c r="G506" i="1" s="1"/>
  <c r="H505" i="1"/>
  <c r="D505" i="1"/>
  <c r="C505" i="1"/>
  <c r="G505" i="1" s="1"/>
  <c r="D504" i="1"/>
  <c r="C504" i="1"/>
  <c r="G504" i="1" s="1"/>
  <c r="D503" i="1"/>
  <c r="C503" i="1"/>
  <c r="G503" i="1" s="1"/>
  <c r="D502" i="1"/>
  <c r="C502" i="1"/>
  <c r="G502" i="1" s="1"/>
  <c r="D501" i="1"/>
  <c r="C501" i="1"/>
  <c r="G501" i="1" s="1"/>
  <c r="D500" i="1"/>
  <c r="C500" i="1"/>
  <c r="G500" i="1" s="1"/>
  <c r="D499" i="1"/>
  <c r="C499" i="1"/>
  <c r="G499" i="1" s="1"/>
  <c r="H498" i="1"/>
  <c r="D498" i="1"/>
  <c r="C498" i="1"/>
  <c r="G498" i="1" s="1"/>
  <c r="H497" i="1"/>
  <c r="D497" i="1"/>
  <c r="C497" i="1"/>
  <c r="G497" i="1" s="1"/>
  <c r="D496" i="1"/>
  <c r="C496" i="1"/>
  <c r="D495" i="1"/>
  <c r="C495" i="1"/>
  <c r="G495" i="1" s="1"/>
  <c r="H494" i="1"/>
  <c r="D494" i="1"/>
  <c r="C494" i="1"/>
  <c r="G494" i="1" s="1"/>
  <c r="H493" i="1"/>
  <c r="D493" i="1"/>
  <c r="C493" i="1"/>
  <c r="G493" i="1" s="1"/>
  <c r="D492" i="1"/>
  <c r="C492" i="1"/>
  <c r="G492" i="1" s="1"/>
  <c r="D491" i="1"/>
  <c r="C491" i="1"/>
  <c r="G491" i="1" s="1"/>
  <c r="H490" i="1"/>
  <c r="D490" i="1"/>
  <c r="C490" i="1"/>
  <c r="G490" i="1" s="1"/>
  <c r="H489" i="1"/>
  <c r="D489" i="1"/>
  <c r="C489" i="1"/>
  <c r="G489" i="1" s="1"/>
  <c r="D488" i="1"/>
  <c r="C488" i="1"/>
  <c r="G488" i="1" s="1"/>
  <c r="D487" i="1"/>
  <c r="C487" i="1"/>
  <c r="G487" i="1" s="1"/>
  <c r="H486" i="1"/>
  <c r="D486" i="1"/>
  <c r="C486" i="1"/>
  <c r="G486" i="1" s="1"/>
  <c r="H485" i="1"/>
  <c r="D485" i="1"/>
  <c r="C485" i="1"/>
  <c r="G485" i="1" s="1"/>
  <c r="D484" i="1"/>
  <c r="C484" i="1"/>
  <c r="G484" i="1" s="1"/>
  <c r="D483" i="1"/>
  <c r="C483" i="1"/>
  <c r="G483" i="1" s="1"/>
  <c r="H482" i="1"/>
  <c r="D482" i="1"/>
  <c r="C482" i="1"/>
  <c r="G482" i="1" s="1"/>
  <c r="H481" i="1"/>
  <c r="D481" i="1"/>
  <c r="C481" i="1"/>
  <c r="G481" i="1" s="1"/>
  <c r="D480" i="1"/>
  <c r="C480" i="1"/>
  <c r="G480" i="1" s="1"/>
  <c r="D479" i="1"/>
  <c r="C479" i="1"/>
  <c r="G479" i="1" s="1"/>
  <c r="D478" i="1"/>
  <c r="H477" i="1"/>
  <c r="D477" i="1"/>
  <c r="C477" i="1"/>
  <c r="G477" i="1" s="1"/>
  <c r="D476" i="1"/>
  <c r="C476" i="1"/>
  <c r="G476" i="1" s="1"/>
  <c r="D475" i="1"/>
  <c r="C475" i="1"/>
  <c r="G475" i="1" s="1"/>
  <c r="H474" i="1"/>
  <c r="D474" i="1"/>
  <c r="C474" i="1"/>
  <c r="G474" i="1" s="1"/>
  <c r="H473" i="1"/>
  <c r="D473" i="1"/>
  <c r="C473" i="1"/>
  <c r="G473" i="1" s="1"/>
  <c r="D472" i="1"/>
  <c r="C472" i="1"/>
  <c r="G472" i="1" s="1"/>
  <c r="D471" i="1"/>
  <c r="C471" i="1"/>
  <c r="G471" i="1" s="1"/>
  <c r="H470" i="1"/>
  <c r="D470" i="1"/>
  <c r="C470" i="1"/>
  <c r="G470" i="1" s="1"/>
  <c r="H469" i="1"/>
  <c r="D469" i="1"/>
  <c r="C469" i="1"/>
  <c r="G469" i="1" s="1"/>
  <c r="D468" i="1"/>
  <c r="C468" i="1"/>
  <c r="G468" i="1" s="1"/>
  <c r="D467" i="1"/>
  <c r="C467" i="1"/>
  <c r="G467" i="1" s="1"/>
  <c r="H466" i="1"/>
  <c r="D466" i="1"/>
  <c r="C466" i="1"/>
  <c r="G466" i="1" s="1"/>
  <c r="H465" i="1"/>
  <c r="D465" i="1"/>
  <c r="C465" i="1"/>
  <c r="G465" i="1" s="1"/>
  <c r="D464" i="1"/>
  <c r="C464" i="1"/>
  <c r="G464" i="1" s="1"/>
  <c r="D463" i="1"/>
  <c r="C463" i="1"/>
  <c r="G463" i="1" s="1"/>
  <c r="H462" i="1"/>
  <c r="D462" i="1"/>
  <c r="C462" i="1"/>
  <c r="G462" i="1" s="1"/>
  <c r="H461" i="1"/>
  <c r="D461" i="1"/>
  <c r="C461" i="1"/>
  <c r="G461" i="1" s="1"/>
  <c r="D460" i="1"/>
  <c r="C460" i="1"/>
  <c r="G460" i="1" s="1"/>
  <c r="D459" i="1"/>
  <c r="C459" i="1"/>
  <c r="G459" i="1" s="1"/>
  <c r="H458" i="1"/>
  <c r="D458" i="1"/>
  <c r="C458" i="1"/>
  <c r="G458" i="1" s="1"/>
  <c r="H457" i="1"/>
  <c r="D457" i="1"/>
  <c r="C457" i="1"/>
  <c r="G457" i="1" s="1"/>
  <c r="D456" i="1"/>
  <c r="C456" i="1"/>
  <c r="G456" i="1" s="1"/>
  <c r="D455" i="1"/>
  <c r="C455" i="1"/>
  <c r="G455" i="1" s="1"/>
  <c r="H454" i="1"/>
  <c r="D454" i="1"/>
  <c r="C454" i="1"/>
  <c r="G454" i="1" s="1"/>
  <c r="D453" i="1"/>
  <c r="D452" i="1"/>
  <c r="C452" i="1"/>
  <c r="H452" i="1" s="1"/>
  <c r="D451" i="1"/>
  <c r="C451" i="1"/>
  <c r="G451" i="1" s="1"/>
  <c r="H450" i="1"/>
  <c r="D450" i="1"/>
  <c r="C450" i="1"/>
  <c r="G450" i="1" s="1"/>
  <c r="H449" i="1"/>
  <c r="D449" i="1"/>
  <c r="C449" i="1"/>
  <c r="D448" i="1"/>
  <c r="C448" i="1"/>
  <c r="H448" i="1" s="1"/>
  <c r="D447" i="1"/>
  <c r="C447" i="1"/>
  <c r="G447" i="1" s="1"/>
  <c r="H446" i="1"/>
  <c r="D446" i="1"/>
  <c r="C446" i="1"/>
  <c r="G446" i="1" s="1"/>
  <c r="H445" i="1"/>
  <c r="D445" i="1"/>
  <c r="C445" i="1"/>
  <c r="D444" i="1"/>
  <c r="C444" i="1"/>
  <c r="H444" i="1" s="1"/>
  <c r="D443" i="1"/>
  <c r="C443" i="1"/>
  <c r="G443" i="1" s="1"/>
  <c r="H442" i="1"/>
  <c r="D442" i="1"/>
  <c r="C442" i="1"/>
  <c r="G442" i="1" s="1"/>
  <c r="H441" i="1"/>
  <c r="D441" i="1"/>
  <c r="C441" i="1"/>
  <c r="D440" i="1"/>
  <c r="C440" i="1"/>
  <c r="H440" i="1" s="1"/>
  <c r="D439" i="1"/>
  <c r="C439" i="1"/>
  <c r="G439" i="1" s="1"/>
  <c r="H438" i="1"/>
  <c r="D438" i="1"/>
  <c r="C438" i="1"/>
  <c r="G438" i="1" s="1"/>
  <c r="H437" i="1"/>
  <c r="D437" i="1"/>
  <c r="C437" i="1"/>
  <c r="D436" i="1"/>
  <c r="C436" i="1"/>
  <c r="H436" i="1" s="1"/>
  <c r="D435" i="1"/>
  <c r="C435" i="1"/>
  <c r="G435" i="1" s="1"/>
  <c r="H434" i="1"/>
  <c r="D434" i="1"/>
  <c r="C434" i="1"/>
  <c r="G434" i="1" s="1"/>
  <c r="H433" i="1"/>
  <c r="D433" i="1"/>
  <c r="C433" i="1"/>
  <c r="D432" i="1"/>
  <c r="C432" i="1"/>
  <c r="H432" i="1" s="1"/>
  <c r="D431" i="1"/>
  <c r="C431" i="1"/>
  <c r="G431" i="1" s="1"/>
  <c r="H430" i="1"/>
  <c r="D430" i="1"/>
  <c r="C430" i="1"/>
  <c r="G430" i="1" s="1"/>
  <c r="H429" i="1"/>
  <c r="D429" i="1"/>
  <c r="C429" i="1"/>
  <c r="D428" i="1"/>
  <c r="C428" i="1"/>
  <c r="H428" i="1" s="1"/>
  <c r="D427" i="1"/>
  <c r="C427" i="1"/>
  <c r="G427" i="1" s="1"/>
  <c r="H426" i="1"/>
  <c r="D426" i="1"/>
  <c r="C426" i="1"/>
  <c r="G426" i="1" s="1"/>
  <c r="H425" i="1"/>
  <c r="D425" i="1"/>
  <c r="C425" i="1"/>
  <c r="D424" i="1"/>
  <c r="C424" i="1"/>
  <c r="H424" i="1" s="1"/>
  <c r="D423" i="1"/>
  <c r="C423" i="1"/>
  <c r="G423" i="1" s="1"/>
  <c r="H422" i="1"/>
  <c r="D422" i="1"/>
  <c r="C422" i="1"/>
  <c r="G422" i="1" s="1"/>
  <c r="H421" i="1"/>
  <c r="D421" i="1"/>
  <c r="C421" i="1"/>
  <c r="D420" i="1"/>
  <c r="C420" i="1"/>
  <c r="H420" i="1" s="1"/>
  <c r="D419" i="1"/>
  <c r="C419" i="1"/>
  <c r="G419" i="1" s="1"/>
  <c r="H418" i="1"/>
  <c r="D418" i="1"/>
  <c r="C418" i="1"/>
  <c r="G418" i="1" s="1"/>
  <c r="H417" i="1"/>
  <c r="D417" i="1"/>
  <c r="C417" i="1"/>
  <c r="D416" i="1"/>
  <c r="C416" i="1"/>
  <c r="H416" i="1" s="1"/>
  <c r="D415" i="1"/>
  <c r="D414" i="1"/>
  <c r="D413" i="1"/>
  <c r="C413" i="1"/>
  <c r="H413" i="1" s="1"/>
  <c r="D412" i="1"/>
  <c r="C412" i="1"/>
  <c r="C411" i="1"/>
  <c r="D406" i="1"/>
  <c r="C406" i="1"/>
  <c r="H406" i="1" s="1"/>
  <c r="D405" i="1"/>
  <c r="C405" i="1"/>
  <c r="H405" i="1" s="1"/>
  <c r="D404" i="1"/>
  <c r="C404" i="1"/>
  <c r="H404" i="1" s="1"/>
  <c r="D401" i="1"/>
  <c r="C401" i="1"/>
  <c r="H401" i="1" s="1"/>
  <c r="D400" i="1"/>
  <c r="C400" i="1"/>
  <c r="H400" i="1" s="1"/>
  <c r="D399" i="1"/>
  <c r="C399" i="1"/>
  <c r="H399" i="1" s="1"/>
  <c r="D398" i="1"/>
  <c r="C398" i="1"/>
  <c r="D397" i="1"/>
  <c r="C397" i="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D370" i="1"/>
  <c r="C370" i="1"/>
  <c r="H370" i="1" s="1"/>
  <c r="D369" i="1"/>
  <c r="C369" i="1"/>
  <c r="H369" i="1" s="1"/>
  <c r="D368" i="1"/>
  <c r="C368" i="1"/>
  <c r="H368" i="1" s="1"/>
  <c r="D367" i="1"/>
  <c r="C367" i="1"/>
  <c r="H367" i="1" s="1"/>
  <c r="D366" i="1"/>
  <c r="C366" i="1"/>
  <c r="H366" i="1" s="1"/>
  <c r="D365" i="1"/>
  <c r="C365" i="1"/>
  <c r="D364" i="1"/>
  <c r="C364" i="1"/>
  <c r="D363" i="1"/>
  <c r="C363" i="1"/>
  <c r="H363" i="1" s="1"/>
  <c r="D362" i="1"/>
  <c r="C362" i="1"/>
  <c r="H362" i="1" s="1"/>
  <c r="D361" i="1"/>
  <c r="C361" i="1"/>
  <c r="H361" i="1" s="1"/>
  <c r="D360" i="1"/>
  <c r="C360" i="1"/>
  <c r="H360" i="1" s="1"/>
  <c r="C359" i="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D307" i="1"/>
  <c r="C307" i="1"/>
  <c r="D306" i="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7" i="1"/>
  <c r="C297" i="1"/>
  <c r="H297" i="1" s="1"/>
  <c r="D296" i="1"/>
  <c r="C296" i="1"/>
  <c r="H296" i="1" s="1"/>
  <c r="D295" i="1"/>
  <c r="C295" i="1"/>
  <c r="H295" i="1" s="1"/>
  <c r="D294" i="1"/>
  <c r="D292" i="1"/>
  <c r="C292" i="1"/>
  <c r="H292" i="1" s="1"/>
  <c r="D291" i="1"/>
  <c r="C291" i="1"/>
  <c r="H291" i="1" s="1"/>
  <c r="D290" i="1"/>
  <c r="C290" i="1"/>
  <c r="H290" i="1" s="1"/>
  <c r="D289" i="1"/>
  <c r="C289" i="1"/>
  <c r="H289" i="1" s="1"/>
  <c r="D288" i="1"/>
  <c r="C288" i="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D260" i="1"/>
  <c r="C260" i="1"/>
  <c r="D259" i="1"/>
  <c r="D258" i="1"/>
  <c r="C258" i="1"/>
  <c r="H258" i="1" s="1"/>
  <c r="D257" i="1"/>
  <c r="C257" i="1"/>
  <c r="H257" i="1" s="1"/>
  <c r="D256" i="1"/>
  <c r="C256" i="1"/>
  <c r="H256" i="1" s="1"/>
  <c r="C255" i="1"/>
  <c r="D254" i="1"/>
  <c r="C254" i="1"/>
  <c r="H254" i="1" s="1"/>
  <c r="D253" i="1"/>
  <c r="C253" i="1"/>
  <c r="H253" i="1" s="1"/>
  <c r="D252" i="1"/>
  <c r="C252" i="1"/>
  <c r="H252" i="1" s="1"/>
  <c r="D251" i="1"/>
  <c r="C251" i="1"/>
  <c r="H251" i="1" s="1"/>
  <c r="D250" i="1"/>
  <c r="C250" i="1"/>
  <c r="H250" i="1" s="1"/>
  <c r="D249" i="1"/>
  <c r="C249" i="1"/>
  <c r="H249"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D226" i="1"/>
  <c r="C226" i="1"/>
  <c r="H226" i="1" s="1"/>
  <c r="D225" i="1"/>
  <c r="C225" i="1"/>
  <c r="H225" i="1" s="1"/>
  <c r="D224" i="1"/>
  <c r="C224" i="1"/>
  <c r="H224" i="1" s="1"/>
  <c r="D223" i="1"/>
  <c r="C223" i="1"/>
  <c r="H223" i="1" s="1"/>
  <c r="D222" i="1"/>
  <c r="C222" i="1"/>
  <c r="H222" i="1" s="1"/>
  <c r="D221" i="1"/>
  <c r="C221" i="1"/>
  <c r="H221" i="1" s="1"/>
  <c r="D219" i="1"/>
  <c r="C219" i="1"/>
  <c r="H219" i="1" s="1"/>
  <c r="D218" i="1"/>
  <c r="C218" i="1"/>
  <c r="H218" i="1" s="1"/>
  <c r="D217" i="1"/>
  <c r="C217" i="1"/>
  <c r="D216" i="1"/>
  <c r="C216" i="1"/>
  <c r="H216" i="1" s="1"/>
  <c r="D215" i="1"/>
  <c r="C215" i="1"/>
  <c r="D214" i="1"/>
  <c r="C214" i="1"/>
  <c r="H214" i="1" s="1"/>
  <c r="D213" i="1"/>
  <c r="C213" i="1"/>
  <c r="H213" i="1" s="1"/>
  <c r="D212" i="1"/>
  <c r="C212" i="1"/>
  <c r="H212" i="1" s="1"/>
  <c r="D211" i="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1" i="1"/>
  <c r="C191" i="1"/>
  <c r="D190" i="1"/>
  <c r="C190" i="1"/>
  <c r="H190" i="1" s="1"/>
  <c r="D189" i="1"/>
  <c r="C189" i="1"/>
  <c r="H189" i="1" s="1"/>
  <c r="D188" i="1"/>
  <c r="C188" i="1"/>
  <c r="D187" i="1"/>
  <c r="C187" i="1"/>
  <c r="D186" i="1"/>
  <c r="C186" i="1"/>
  <c r="D185" i="1"/>
  <c r="C185" i="1"/>
  <c r="D184" i="1"/>
  <c r="C184" i="1"/>
  <c r="D183" i="1"/>
  <c r="C183" i="1"/>
  <c r="H183" i="1" s="1"/>
  <c r="D182" i="1"/>
  <c r="C182" i="1"/>
  <c r="D181" i="1"/>
  <c r="C181" i="1"/>
  <c r="D180" i="1"/>
  <c r="C180" i="1"/>
  <c r="D179" i="1"/>
  <c r="C179" i="1"/>
  <c r="H179" i="1" s="1"/>
  <c r="D178" i="1"/>
  <c r="C178" i="1"/>
  <c r="D177" i="1"/>
  <c r="C177" i="1"/>
  <c r="D176" i="1"/>
  <c r="C176" i="1"/>
  <c r="H176" i="1" s="1"/>
  <c r="D175" i="1"/>
  <c r="C175" i="1"/>
  <c r="D174" i="1"/>
  <c r="C174" i="1"/>
  <c r="D173" i="1"/>
  <c r="C173" i="1"/>
  <c r="D172" i="1"/>
  <c r="C172" i="1"/>
  <c r="H172" i="1" s="1"/>
  <c r="D171" i="1"/>
  <c r="C171" i="1"/>
  <c r="H171" i="1" s="1"/>
  <c r="D170" i="1"/>
  <c r="C170" i="1"/>
  <c r="D169" i="1"/>
  <c r="C169" i="1"/>
  <c r="D168" i="1"/>
  <c r="C168" i="1"/>
  <c r="H168" i="1" s="1"/>
  <c r="D167" i="1"/>
  <c r="C167" i="1"/>
  <c r="D166" i="1"/>
  <c r="C166" i="1"/>
  <c r="H166" i="1" s="1"/>
  <c r="D165" i="1"/>
  <c r="C165" i="1"/>
  <c r="D164" i="1"/>
  <c r="C164" i="1"/>
  <c r="D163" i="1"/>
  <c r="C163" i="1"/>
  <c r="D162" i="1"/>
  <c r="C162" i="1"/>
  <c r="D161" i="1"/>
  <c r="C161" i="1"/>
  <c r="D160" i="1"/>
  <c r="C160" i="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D128" i="1"/>
  <c r="C128" i="1"/>
  <c r="H128" i="1" s="1"/>
  <c r="D127" i="1"/>
  <c r="C127" i="1"/>
  <c r="H127" i="1" s="1"/>
  <c r="D126" i="1"/>
  <c r="C126" i="1"/>
  <c r="H126" i="1" s="1"/>
  <c r="D125" i="1"/>
  <c r="C125" i="1"/>
  <c r="D124" i="1"/>
  <c r="C124" i="1"/>
  <c r="D123" i="1"/>
  <c r="C123" i="1"/>
  <c r="D122" i="1"/>
  <c r="C122" i="1"/>
  <c r="D121" i="1"/>
  <c r="C121" i="1"/>
  <c r="D120" i="1"/>
  <c r="D119" i="1"/>
  <c r="C119" i="1"/>
  <c r="H119" i="1" s="1"/>
  <c r="D118" i="1"/>
  <c r="C118" i="1"/>
  <c r="H118" i="1" s="1"/>
  <c r="D117" i="1"/>
  <c r="C117" i="1"/>
  <c r="C116" i="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D105" i="1"/>
  <c r="C105" i="1"/>
  <c r="D104" i="1"/>
  <c r="C104" i="1"/>
  <c r="H104" i="1" s="1"/>
  <c r="D103" i="1"/>
  <c r="C103"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D89" i="1"/>
  <c r="C89" i="1"/>
  <c r="H89" i="1" s="1"/>
  <c r="D88" i="1"/>
  <c r="C88" i="1"/>
  <c r="H88" i="1" s="1"/>
  <c r="D87" i="1"/>
  <c r="C87" i="1"/>
  <c r="D86" i="1"/>
  <c r="C86" i="1"/>
  <c r="H86" i="1" s="1"/>
  <c r="D85" i="1"/>
  <c r="C85" i="1"/>
  <c r="H85" i="1" s="1"/>
  <c r="D84" i="1"/>
  <c r="C84" i="1"/>
  <c r="H84" i="1" s="1"/>
  <c r="D83" i="1"/>
  <c r="C83" i="1"/>
  <c r="H83" i="1" s="1"/>
  <c r="D82" i="1"/>
  <c r="C82" i="1"/>
  <c r="H82" i="1" s="1"/>
  <c r="D81" i="1"/>
  <c r="C81" i="1"/>
  <c r="H81" i="1" s="1"/>
  <c r="D80" i="1"/>
  <c r="C80" i="1"/>
  <c r="H80" i="1" s="1"/>
  <c r="D79" i="1"/>
  <c r="C79" i="1"/>
  <c r="H79" i="1" s="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D55" i="1"/>
  <c r="C55" i="1"/>
  <c r="D54" i="1"/>
  <c r="C54" i="1"/>
  <c r="H54" i="1" s="1"/>
  <c r="D53" i="1"/>
  <c r="C53" i="1"/>
  <c r="H53" i="1" s="1"/>
  <c r="D52" i="1"/>
  <c r="C52" i="1"/>
  <c r="H52" i="1" s="1"/>
  <c r="D51" i="1"/>
  <c r="C51" i="1"/>
  <c r="H51" i="1" s="1"/>
  <c r="D50" i="1"/>
  <c r="C50" i="1"/>
  <c r="H50" i="1" s="1"/>
  <c r="D49" i="1"/>
  <c r="C49" i="1"/>
  <c r="H49" i="1" s="1"/>
  <c r="D48" i="1"/>
  <c r="C48" i="1"/>
  <c r="H48" i="1" s="1"/>
  <c r="D47" i="1"/>
  <c r="C47" i="1"/>
  <c r="H47" i="1" s="1"/>
  <c r="D45" i="1"/>
  <c r="C45" i="1"/>
  <c r="H45" i="1" s="1"/>
  <c r="D44" i="1"/>
  <c r="C44" i="1"/>
  <c r="H44" i="1" s="1"/>
  <c r="D43" i="1"/>
  <c r="C43" i="1"/>
  <c r="H43" i="1" s="1"/>
  <c r="D42" i="1"/>
  <c r="C42" i="1"/>
  <c r="H42" i="1" s="1"/>
  <c r="D41" i="1"/>
  <c r="C41" i="1"/>
  <c r="H41" i="1" s="1"/>
  <c r="D40" i="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E283" i="9" l="1"/>
  <c r="B283" i="9" s="1"/>
  <c r="E644" i="4"/>
  <c r="D638" i="1" s="1"/>
  <c r="H412" i="1"/>
  <c r="H288" i="1"/>
  <c r="H411" i="1"/>
  <c r="E643" i="4"/>
  <c r="D637" i="1" s="1"/>
  <c r="D5" i="7"/>
  <c r="C1436" i="1" s="1"/>
  <c r="G1454" i="1"/>
  <c r="C1453" i="1"/>
  <c r="G1453" i="1" s="1"/>
  <c r="H1454" i="1"/>
  <c r="E5" i="7"/>
  <c r="G1560" i="1"/>
  <c r="H1560" i="1"/>
  <c r="G1579" i="1"/>
  <c r="G1578" i="1"/>
  <c r="H1503" i="1"/>
  <c r="G1507" i="1"/>
  <c r="H1492" i="1"/>
  <c r="G1515" i="1"/>
  <c r="G1511" i="1"/>
  <c r="D6" i="8"/>
  <c r="C1481" i="1" s="1"/>
  <c r="H1481" i="1" s="1"/>
  <c r="G1510" i="1"/>
  <c r="G1491" i="1"/>
  <c r="G1487" i="1"/>
  <c r="H1504" i="1"/>
  <c r="C1501" i="1"/>
  <c r="G1499" i="1"/>
  <c r="G1502" i="1"/>
  <c r="C1483" i="1"/>
  <c r="H1483" i="1" s="1"/>
  <c r="G1485" i="1"/>
  <c r="D1223" i="1"/>
  <c r="G1223" i="1" s="1"/>
  <c r="F246" i="5"/>
  <c r="D1215" i="1"/>
  <c r="H1215" i="1" s="1"/>
  <c r="F238" i="5"/>
  <c r="F239" i="5"/>
  <c r="E237" i="5"/>
  <c r="E12" i="5"/>
  <c r="D990" i="1" s="1"/>
  <c r="E284" i="9"/>
  <c r="B284" i="9" s="1"/>
  <c r="E87" i="5"/>
  <c r="D1065" i="1" s="1"/>
  <c r="D1048" i="1"/>
  <c r="H1048" i="1" s="1"/>
  <c r="F70" i="5"/>
  <c r="F29" i="5"/>
  <c r="F19" i="5"/>
  <c r="D991" i="1"/>
  <c r="E7" i="5"/>
  <c r="D985" i="1" s="1"/>
  <c r="F8" i="5"/>
  <c r="D1408" i="1"/>
  <c r="I27" i="3"/>
  <c r="D1409" i="1"/>
  <c r="F115" i="6"/>
  <c r="F82" i="6"/>
  <c r="F75" i="6"/>
  <c r="F28" i="6"/>
  <c r="F13" i="6"/>
  <c r="E5" i="6"/>
  <c r="F269" i="9"/>
  <c r="B269" i="9" s="1"/>
  <c r="G718" i="1"/>
  <c r="E43" i="9"/>
  <c r="F219" i="9"/>
  <c r="G714" i="1"/>
  <c r="G711" i="1"/>
  <c r="G666" i="1"/>
  <c r="G654" i="1"/>
  <c r="E25" i="9"/>
  <c r="B25" i="9" s="1"/>
  <c r="G653" i="1"/>
  <c r="G648" i="1"/>
  <c r="G643" i="1"/>
  <c r="G645" i="1"/>
  <c r="G642" i="1"/>
  <c r="F652" i="4"/>
  <c r="G587" i="1"/>
  <c r="G612" i="1"/>
  <c r="G608" i="1"/>
  <c r="E150" i="9"/>
  <c r="B150" i="9" s="1"/>
  <c r="G496" i="1"/>
  <c r="B247" i="9"/>
  <c r="H397" i="1"/>
  <c r="H398" i="1"/>
  <c r="H371" i="1"/>
  <c r="H365" i="1"/>
  <c r="H364" i="1"/>
  <c r="E363" i="4"/>
  <c r="D358" i="1" s="1"/>
  <c r="H359" i="1"/>
  <c r="F364" i="4"/>
  <c r="H307" i="1"/>
  <c r="H308" i="1"/>
  <c r="H270" i="1"/>
  <c r="H260" i="1"/>
  <c r="F264" i="4"/>
  <c r="H261" i="1"/>
  <c r="F226" i="9"/>
  <c r="B226" i="9" s="1"/>
  <c r="E68" i="9"/>
  <c r="B68" i="9" s="1"/>
  <c r="H255" i="1"/>
  <c r="E252" i="4"/>
  <c r="D248" i="1" s="1"/>
  <c r="F259" i="4"/>
  <c r="E67" i="9"/>
  <c r="B67" i="9" s="1"/>
  <c r="E224" i="4"/>
  <c r="D220" i="1" s="1"/>
  <c r="H227" i="1"/>
  <c r="H215" i="1"/>
  <c r="H217" i="1"/>
  <c r="E196" i="4"/>
  <c r="D192" i="1" s="1"/>
  <c r="F210" i="4"/>
  <c r="H191" i="1"/>
  <c r="H188" i="1"/>
  <c r="H187" i="1"/>
  <c r="H184" i="1"/>
  <c r="H186" i="1"/>
  <c r="E46" i="9"/>
  <c r="B46" i="9" s="1"/>
  <c r="F222" i="9"/>
  <c r="B222" i="9" s="1"/>
  <c r="F188" i="4"/>
  <c r="H185" i="1"/>
  <c r="H182" i="1"/>
  <c r="E44" i="9"/>
  <c r="B44" i="9" s="1"/>
  <c r="F220" i="9"/>
  <c r="H181" i="1"/>
  <c r="H180" i="1"/>
  <c r="H178" i="1"/>
  <c r="E41" i="9"/>
  <c r="B41" i="9" s="1"/>
  <c r="H177" i="1"/>
  <c r="H173" i="1"/>
  <c r="H175" i="1"/>
  <c r="F177" i="4"/>
  <c r="H174" i="1"/>
  <c r="H170" i="1"/>
  <c r="H169" i="1"/>
  <c r="E163" i="4"/>
  <c r="D159" i="1" s="1"/>
  <c r="H167" i="1"/>
  <c r="F169" i="4"/>
  <c r="H165" i="1"/>
  <c r="H164" i="1"/>
  <c r="H163" i="1"/>
  <c r="H162" i="1"/>
  <c r="E40" i="9"/>
  <c r="B40" i="9" s="1"/>
  <c r="H160" i="1"/>
  <c r="H161" i="1"/>
  <c r="E152" i="4"/>
  <c r="D148" i="1" s="1"/>
  <c r="F159" i="4"/>
  <c r="H149" i="1"/>
  <c r="H124" i="1"/>
  <c r="H125" i="1"/>
  <c r="H123" i="1"/>
  <c r="H122" i="1"/>
  <c r="H121" i="1"/>
  <c r="H116" i="1"/>
  <c r="H117" i="1"/>
  <c r="F120" i="4"/>
  <c r="F216" i="9"/>
  <c r="B216" i="9" s="1"/>
  <c r="E106" i="4"/>
  <c r="D102" i="1" s="1"/>
  <c r="F112" i="4"/>
  <c r="H106" i="1"/>
  <c r="F107" i="4"/>
  <c r="H103" i="1"/>
  <c r="H105" i="1"/>
  <c r="H90" i="1"/>
  <c r="H87" i="1"/>
  <c r="F83" i="4"/>
  <c r="F62" i="4"/>
  <c r="H56" i="1"/>
  <c r="H55" i="1"/>
  <c r="E24" i="9"/>
  <c r="B24" i="9" s="1"/>
  <c r="F29" i="4"/>
  <c r="F23" i="4"/>
  <c r="H4" i="1"/>
  <c r="E7" i="4"/>
  <c r="D3" i="1" s="1"/>
  <c r="E26" i="9"/>
  <c r="B26" i="9" s="1"/>
  <c r="F214" i="9"/>
  <c r="B214" i="9" s="1"/>
  <c r="F107" i="6"/>
  <c r="C1337" i="1"/>
  <c r="D35" i="6"/>
  <c r="C1329" i="1" s="1"/>
  <c r="E290" i="9"/>
  <c r="B290" i="9" s="1"/>
  <c r="D87" i="5"/>
  <c r="F88" i="5"/>
  <c r="C997" i="1"/>
  <c r="H719" i="1"/>
  <c r="H718" i="1"/>
  <c r="H715" i="1"/>
  <c r="H711" i="1"/>
  <c r="H662" i="1"/>
  <c r="H658" i="1"/>
  <c r="H653" i="1"/>
  <c r="H648" i="1"/>
  <c r="E274" i="9"/>
  <c r="B274" i="9" s="1"/>
  <c r="H644" i="1"/>
  <c r="H645" i="1"/>
  <c r="H642" i="1"/>
  <c r="H502" i="1"/>
  <c r="H501" i="1"/>
  <c r="F644" i="4"/>
  <c r="C638" i="1"/>
  <c r="F643" i="4"/>
  <c r="C637" i="1"/>
  <c r="F417" i="4"/>
  <c r="E273" i="9"/>
  <c r="B273" i="9" s="1"/>
  <c r="F416" i="4"/>
  <c r="D263" i="4"/>
  <c r="D252" i="4"/>
  <c r="E225" i="9"/>
  <c r="B225" i="9" s="1"/>
  <c r="B220" i="9"/>
  <c r="D106" i="4"/>
  <c r="D82" i="4"/>
  <c r="D50" i="4"/>
  <c r="H1052" i="1"/>
  <c r="G1052" i="1"/>
  <c r="H1054" i="1"/>
  <c r="G1054" i="1"/>
  <c r="H1058" i="1"/>
  <c r="G1058" i="1"/>
  <c r="H1062" i="1"/>
  <c r="G1062" i="1"/>
  <c r="H1066" i="1"/>
  <c r="G1066" i="1"/>
  <c r="J1466" i="1"/>
  <c r="G1466"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1"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1" i="1"/>
  <c r="G122" i="1"/>
  <c r="G123" i="1"/>
  <c r="G124" i="1"/>
  <c r="G125" i="1"/>
  <c r="G126" i="1"/>
  <c r="G127" i="1"/>
  <c r="G128" i="1"/>
  <c r="G130" i="1"/>
  <c r="G131" i="1"/>
  <c r="G132" i="1"/>
  <c r="G133" i="1"/>
  <c r="G134" i="1"/>
  <c r="G135" i="1"/>
  <c r="G136" i="1"/>
  <c r="G137" i="1"/>
  <c r="G138" i="1"/>
  <c r="G139" i="1"/>
  <c r="G140" i="1"/>
  <c r="G141" i="1"/>
  <c r="G142" i="1"/>
  <c r="G143" i="1"/>
  <c r="G144" i="1"/>
  <c r="G145" i="1"/>
  <c r="G146"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9" i="1"/>
  <c r="G250" i="1"/>
  <c r="G251" i="1"/>
  <c r="G252" i="1"/>
  <c r="G253" i="1"/>
  <c r="G254" i="1"/>
  <c r="G255" i="1"/>
  <c r="G256" i="1"/>
  <c r="G257" i="1"/>
  <c r="G258"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4" i="1"/>
  <c r="G405" i="1"/>
  <c r="G406" i="1"/>
  <c r="G411" i="1"/>
  <c r="G412" i="1"/>
  <c r="G413" i="1"/>
  <c r="H456" i="1"/>
  <c r="H460" i="1"/>
  <c r="H464" i="1"/>
  <c r="H468" i="1"/>
  <c r="H472" i="1"/>
  <c r="H476" i="1"/>
  <c r="H480" i="1"/>
  <c r="H484" i="1"/>
  <c r="H488" i="1"/>
  <c r="H492" i="1"/>
  <c r="H496" i="1"/>
  <c r="H500" i="1"/>
  <c r="H504" i="1"/>
  <c r="H508" i="1"/>
  <c r="H512" i="1"/>
  <c r="H516" i="1"/>
  <c r="H520" i="1"/>
  <c r="H527" i="1"/>
  <c r="H531" i="1"/>
  <c r="H535" i="1"/>
  <c r="H539" i="1"/>
  <c r="H543" i="1"/>
  <c r="H547" i="1"/>
  <c r="H551" i="1"/>
  <c r="H555" i="1"/>
  <c r="H559" i="1"/>
  <c r="H563" i="1"/>
  <c r="H567" i="1"/>
  <c r="H571" i="1"/>
  <c r="H578" i="1"/>
  <c r="H582" i="1"/>
  <c r="H586" i="1"/>
  <c r="H590" i="1"/>
  <c r="H594" i="1"/>
  <c r="H598" i="1"/>
  <c r="H602" i="1"/>
  <c r="H606" i="1"/>
  <c r="H610" i="1"/>
  <c r="H986" i="1"/>
  <c r="G986" i="1"/>
  <c r="H988" i="1"/>
  <c r="G988"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10" i="1"/>
  <c r="G1410" i="1"/>
  <c r="H1412" i="1"/>
  <c r="G1412" i="1"/>
  <c r="H1414" i="1"/>
  <c r="G1414" i="1"/>
  <c r="H1416" i="1"/>
  <c r="G1416" i="1"/>
  <c r="H1418" i="1"/>
  <c r="G1418" i="1"/>
  <c r="H1420" i="1"/>
  <c r="G1420" i="1"/>
  <c r="H1422" i="1"/>
  <c r="G1422" i="1"/>
  <c r="H1050" i="1"/>
  <c r="G1050" i="1"/>
  <c r="H1060" i="1"/>
  <c r="G1060" i="1"/>
  <c r="H1064" i="1"/>
  <c r="G1064" i="1"/>
  <c r="H1068" i="1"/>
  <c r="G1068" i="1"/>
  <c r="G417" i="1"/>
  <c r="H419" i="1"/>
  <c r="G421" i="1"/>
  <c r="H423" i="1"/>
  <c r="G425" i="1"/>
  <c r="H427" i="1"/>
  <c r="G429" i="1"/>
  <c r="H431" i="1"/>
  <c r="G433" i="1"/>
  <c r="H435" i="1"/>
  <c r="G437" i="1"/>
  <c r="H439" i="1"/>
  <c r="G441" i="1"/>
  <c r="H443" i="1"/>
  <c r="G445" i="1"/>
  <c r="H447" i="1"/>
  <c r="G449" i="1"/>
  <c r="H451" i="1"/>
  <c r="H455" i="1"/>
  <c r="H459" i="1"/>
  <c r="H463" i="1"/>
  <c r="H467" i="1"/>
  <c r="H471" i="1"/>
  <c r="H475" i="1"/>
  <c r="H479" i="1"/>
  <c r="H483" i="1"/>
  <c r="H487" i="1"/>
  <c r="H491" i="1"/>
  <c r="H495" i="1"/>
  <c r="H499" i="1"/>
  <c r="H503" i="1"/>
  <c r="H507" i="1"/>
  <c r="H511" i="1"/>
  <c r="H515" i="1"/>
  <c r="H519" i="1"/>
  <c r="H526" i="1"/>
  <c r="H530" i="1"/>
  <c r="H534" i="1"/>
  <c r="H538" i="1"/>
  <c r="H542" i="1"/>
  <c r="H546" i="1"/>
  <c r="H550" i="1"/>
  <c r="H554" i="1"/>
  <c r="H558" i="1"/>
  <c r="H562" i="1"/>
  <c r="H566" i="1"/>
  <c r="H570" i="1"/>
  <c r="H577" i="1"/>
  <c r="H581" i="1"/>
  <c r="H585" i="1"/>
  <c r="H589" i="1"/>
  <c r="H593" i="1"/>
  <c r="H597" i="1"/>
  <c r="H601" i="1"/>
  <c r="H605" i="1"/>
  <c r="H609" i="1"/>
  <c r="H754" i="1"/>
  <c r="G754" i="1"/>
  <c r="G416" i="1"/>
  <c r="G420" i="1"/>
  <c r="G424" i="1"/>
  <c r="G428" i="1"/>
  <c r="G432" i="1"/>
  <c r="G436" i="1"/>
  <c r="G440" i="1"/>
  <c r="G444" i="1"/>
  <c r="G448" i="1"/>
  <c r="G452"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G1194" i="1"/>
  <c r="H1194" i="1"/>
  <c r="H1196" i="1"/>
  <c r="G1196" i="1"/>
  <c r="H1198" i="1"/>
  <c r="G1198" i="1"/>
  <c r="H1200" i="1"/>
  <c r="G1200" i="1"/>
  <c r="H1202" i="1"/>
  <c r="G1202" i="1"/>
  <c r="H1204" i="1"/>
  <c r="G1204" i="1"/>
  <c r="H1206" i="1"/>
  <c r="G1206" i="1"/>
  <c r="H1208" i="1"/>
  <c r="G1208" i="1"/>
  <c r="H1210" i="1"/>
  <c r="G1210" i="1"/>
  <c r="H1212" i="1"/>
  <c r="G1212"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756"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7" i="1"/>
  <c r="G1067" i="1"/>
  <c r="H1069" i="1"/>
  <c r="G1069" i="1"/>
  <c r="G1186" i="1"/>
  <c r="H1186" i="1"/>
  <c r="G1189" i="1"/>
  <c r="H1189" i="1"/>
  <c r="G1476" i="1"/>
  <c r="J1476" i="1"/>
  <c r="H1476" i="1"/>
  <c r="G1478" i="1"/>
  <c r="I1478" i="1" s="1"/>
  <c r="J1478" i="1"/>
  <c r="H1478" i="1"/>
  <c r="H1480" i="1"/>
  <c r="G1480" i="1"/>
  <c r="H1530" i="1"/>
  <c r="G1530" i="1"/>
  <c r="G753" i="1"/>
  <c r="H755" i="1"/>
  <c r="G757" i="1"/>
  <c r="G1070" i="1"/>
  <c r="G1071" i="1"/>
  <c r="G1072" i="1"/>
  <c r="G1073" i="1"/>
  <c r="G1074" i="1"/>
  <c r="G1075" i="1"/>
  <c r="G1076" i="1"/>
  <c r="G1077" i="1"/>
  <c r="G1078" i="1"/>
  <c r="G1079" i="1"/>
  <c r="G1080" i="1"/>
  <c r="G1081"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4" i="1"/>
  <c r="G1154" i="1"/>
  <c r="H1156" i="1"/>
  <c r="G1156" i="1"/>
  <c r="H1158" i="1"/>
  <c r="G1158" i="1"/>
  <c r="H1160" i="1"/>
  <c r="G1160" i="1"/>
  <c r="H1162" i="1"/>
  <c r="G1162" i="1"/>
  <c r="H1164" i="1"/>
  <c r="G1164" i="1"/>
  <c r="H1166" i="1"/>
  <c r="G1166" i="1"/>
  <c r="H1168" i="1"/>
  <c r="G1168" i="1"/>
  <c r="G1170" i="1"/>
  <c r="H1170" i="1"/>
  <c r="G1173" i="1"/>
  <c r="H1173" i="1"/>
  <c r="G1178" i="1"/>
  <c r="H1178" i="1"/>
  <c r="G1181" i="1"/>
  <c r="H1181" i="1"/>
  <c r="I1449" i="1"/>
  <c r="G1456" i="1"/>
  <c r="I1456" i="1" s="1"/>
  <c r="J1456" i="1"/>
  <c r="H1456" i="1"/>
  <c r="G1458" i="1"/>
  <c r="J1458" i="1"/>
  <c r="H1458" i="1"/>
  <c r="G1460" i="1"/>
  <c r="J1460" i="1"/>
  <c r="H1460" i="1"/>
  <c r="J1468" i="1"/>
  <c r="G1468" i="1"/>
  <c r="H1526" i="1"/>
  <c r="G1526" i="1"/>
  <c r="H1541" i="1"/>
  <c r="G1541" i="1"/>
  <c r="H1545" i="1"/>
  <c r="G1545" i="1"/>
  <c r="H1562" i="1"/>
  <c r="G1562" i="1"/>
  <c r="E6" i="4"/>
  <c r="G289" i="9"/>
  <c r="F177" i="5"/>
  <c r="D176" i="5"/>
  <c r="E206" i="5"/>
  <c r="D1184" i="1"/>
  <c r="H1184" i="1" s="1"/>
  <c r="G1083" i="1"/>
  <c r="G1185" i="1"/>
  <c r="H1185" i="1"/>
  <c r="G1190" i="1"/>
  <c r="H1190" i="1"/>
  <c r="G1193" i="1"/>
  <c r="H1193" i="1"/>
  <c r="H1438" i="1"/>
  <c r="G1438" i="1"/>
  <c r="J1443" i="1"/>
  <c r="J1462" i="1"/>
  <c r="G1462" i="1"/>
  <c r="H1538" i="1"/>
  <c r="G1538" i="1"/>
  <c r="F216" i="4"/>
  <c r="D215" i="4"/>
  <c r="G1082"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5" i="1"/>
  <c r="G1155" i="1"/>
  <c r="H1157" i="1"/>
  <c r="G1157" i="1"/>
  <c r="H1159" i="1"/>
  <c r="G1159" i="1"/>
  <c r="H1161" i="1"/>
  <c r="G1161" i="1"/>
  <c r="H1163" i="1"/>
  <c r="G1163" i="1"/>
  <c r="H1165" i="1"/>
  <c r="G1165" i="1"/>
  <c r="H1167" i="1"/>
  <c r="G1167" i="1"/>
  <c r="H1169" i="1"/>
  <c r="G1169" i="1"/>
  <c r="G1174" i="1"/>
  <c r="H1174" i="1"/>
  <c r="G1177" i="1"/>
  <c r="H1177" i="1"/>
  <c r="G1182" i="1"/>
  <c r="H1182" i="1"/>
  <c r="H1424" i="1"/>
  <c r="G1424" i="1"/>
  <c r="H1426" i="1"/>
  <c r="G1426" i="1"/>
  <c r="H1428" i="1"/>
  <c r="G1428" i="1"/>
  <c r="H1430" i="1"/>
  <c r="G1430" i="1"/>
  <c r="H1432" i="1"/>
  <c r="G1432" i="1"/>
  <c r="H1434" i="1"/>
  <c r="G1434" i="1"/>
  <c r="J1441" i="1"/>
  <c r="J1464" i="1"/>
  <c r="G1464" i="1"/>
  <c r="H1486" i="1"/>
  <c r="G1486" i="1"/>
  <c r="H1497" i="1"/>
  <c r="G1497" i="1"/>
  <c r="H1534" i="1"/>
  <c r="G1534" i="1"/>
  <c r="F427" i="4"/>
  <c r="D421" i="4"/>
  <c r="G1471" i="1"/>
  <c r="J1471" i="1"/>
  <c r="G1473" i="1"/>
  <c r="I1473" i="1" s="1"/>
  <c r="J1473" i="1"/>
  <c r="G1484" i="1"/>
  <c r="H1484" i="1"/>
  <c r="H1493" i="1"/>
  <c r="G1493" i="1"/>
  <c r="H1498" i="1"/>
  <c r="G1498" i="1"/>
  <c r="H1542" i="1"/>
  <c r="G1542" i="1"/>
  <c r="F581" i="4"/>
  <c r="D580" i="4"/>
  <c r="G1184" i="1"/>
  <c r="G1446" i="1"/>
  <c r="I1446" i="1" s="1"/>
  <c r="J1446" i="1"/>
  <c r="H1447" i="1"/>
  <c r="I1447" i="1" s="1"/>
  <c r="G1448" i="1"/>
  <c r="I1448" i="1" s="1"/>
  <c r="J1448" i="1"/>
  <c r="H1449" i="1"/>
  <c r="G1450" i="1"/>
  <c r="I1450" i="1" s="1"/>
  <c r="J1450" i="1"/>
  <c r="H1451" i="1"/>
  <c r="I1451" i="1" s="1"/>
  <c r="G1452" i="1"/>
  <c r="I1452" i="1" s="1"/>
  <c r="J1452" i="1"/>
  <c r="H1453" i="1"/>
  <c r="G1455" i="1"/>
  <c r="I1455" i="1" s="1"/>
  <c r="G1457" i="1"/>
  <c r="I1457" i="1" s="1"/>
  <c r="G1459" i="1"/>
  <c r="I1459" i="1" s="1"/>
  <c r="G1477" i="1"/>
  <c r="I1477" i="1" s="1"/>
  <c r="G1479" i="1"/>
  <c r="I1479" i="1" s="1"/>
  <c r="G1481" i="1"/>
  <c r="H1489" i="1"/>
  <c r="G1489" i="1"/>
  <c r="H1494" i="1"/>
  <c r="G1494" i="1"/>
  <c r="H1521" i="1"/>
  <c r="G1521" i="1"/>
  <c r="F134" i="4"/>
  <c r="D133" i="4"/>
  <c r="F153" i="4"/>
  <c r="D152" i="4"/>
  <c r="F563" i="4"/>
  <c r="D529" i="4"/>
  <c r="G1171" i="1"/>
  <c r="G1175" i="1"/>
  <c r="G1179" i="1"/>
  <c r="G1187" i="1"/>
  <c r="G1191" i="1"/>
  <c r="H1195" i="1"/>
  <c r="G1195" i="1"/>
  <c r="H1197" i="1"/>
  <c r="G1197" i="1"/>
  <c r="H1199" i="1"/>
  <c r="G1199" i="1"/>
  <c r="H1201" i="1"/>
  <c r="G1201" i="1"/>
  <c r="H1203" i="1"/>
  <c r="G1203" i="1"/>
  <c r="H1205" i="1"/>
  <c r="G1205" i="1"/>
  <c r="H1207" i="1"/>
  <c r="G1207" i="1"/>
  <c r="H1209" i="1"/>
  <c r="G1209" i="1"/>
  <c r="H1211" i="1"/>
  <c r="G1211" i="1"/>
  <c r="H1213" i="1"/>
  <c r="G1213" i="1"/>
  <c r="H1217" i="1"/>
  <c r="G1217" i="1"/>
  <c r="H1219" i="1"/>
  <c r="G1219" i="1"/>
  <c r="H1221" i="1"/>
  <c r="G1221" i="1"/>
  <c r="H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5" i="1"/>
  <c r="G1425" i="1"/>
  <c r="H1427" i="1"/>
  <c r="G1427" i="1"/>
  <c r="H1429" i="1"/>
  <c r="G1429" i="1"/>
  <c r="H1431" i="1"/>
  <c r="G1431" i="1"/>
  <c r="H1433" i="1"/>
  <c r="G1433" i="1"/>
  <c r="H1437" i="1"/>
  <c r="G1437" i="1"/>
  <c r="H1439" i="1"/>
  <c r="G1439" i="1"/>
  <c r="I1439" i="1" s="1"/>
  <c r="H1441" i="1"/>
  <c r="G1441" i="1"/>
  <c r="H1443" i="1"/>
  <c r="G1443" i="1"/>
  <c r="I1443" i="1" s="1"/>
  <c r="H1445" i="1"/>
  <c r="G1445" i="1"/>
  <c r="H1462" i="1"/>
  <c r="G1463" i="1"/>
  <c r="I1463" i="1" s="1"/>
  <c r="J1463" i="1"/>
  <c r="H1464" i="1"/>
  <c r="G1465" i="1"/>
  <c r="I1465" i="1" s="1"/>
  <c r="J1465" i="1"/>
  <c r="H1466" i="1"/>
  <c r="G1467" i="1"/>
  <c r="I1467" i="1" s="1"/>
  <c r="J1467" i="1"/>
  <c r="H1468" i="1"/>
  <c r="H1471" i="1"/>
  <c r="I1472" i="1"/>
  <c r="H1473" i="1"/>
  <c r="I1474" i="1"/>
  <c r="H1475" i="1"/>
  <c r="H1490" i="1"/>
  <c r="G1490" i="1"/>
  <c r="H1522" i="1"/>
  <c r="G1522" i="1"/>
  <c r="H1561" i="1"/>
  <c r="G1561" i="1"/>
  <c r="H1565" i="1"/>
  <c r="G1565" i="1"/>
  <c r="H1577" i="1"/>
  <c r="G1577" i="1"/>
  <c r="F125" i="4"/>
  <c r="D124" i="4"/>
  <c r="F300" i="4"/>
  <c r="D299" i="4"/>
  <c r="I24" i="3"/>
  <c r="H25" i="3"/>
  <c r="F122" i="6"/>
  <c r="D114" i="6"/>
  <c r="H1549" i="1"/>
  <c r="G1549" i="1"/>
  <c r="H1569" i="1"/>
  <c r="G1569" i="1"/>
  <c r="H1573" i="1"/>
  <c r="G1573" i="1"/>
  <c r="F45" i="4"/>
  <c r="D44" i="4"/>
  <c r="F197" i="4"/>
  <c r="D196" i="4"/>
  <c r="E298" i="4"/>
  <c r="D311" i="4"/>
  <c r="F326" i="4"/>
  <c r="F352" i="4"/>
  <c r="D351" i="4"/>
  <c r="D459" i="4"/>
  <c r="E580" i="4"/>
  <c r="D574" i="1" s="1"/>
  <c r="F69" i="5"/>
  <c r="F135" i="5"/>
  <c r="D134" i="5"/>
  <c r="H289" i="9"/>
  <c r="E176" i="5"/>
  <c r="H24" i="3"/>
  <c r="I36" i="3"/>
  <c r="C1576" i="1"/>
  <c r="H1501" i="1"/>
  <c r="G1501" i="1"/>
  <c r="H1505" i="1"/>
  <c r="G1505" i="1"/>
  <c r="H1509" i="1"/>
  <c r="G1509" i="1"/>
  <c r="H1513" i="1"/>
  <c r="G1513" i="1"/>
  <c r="H1525" i="1"/>
  <c r="G1525" i="1"/>
  <c r="H1529" i="1"/>
  <c r="G1529" i="1"/>
  <c r="H1533" i="1"/>
  <c r="G1533" i="1"/>
  <c r="H1537" i="1"/>
  <c r="G1537" i="1"/>
  <c r="H1553" i="1"/>
  <c r="G1553" i="1"/>
  <c r="H1557" i="1"/>
  <c r="G1557" i="1"/>
  <c r="D163" i="4"/>
  <c r="D224" i="4"/>
  <c r="D363" i="4"/>
  <c r="F378" i="4"/>
  <c r="D484" i="4"/>
  <c r="F495" i="4"/>
  <c r="D567" i="4"/>
  <c r="F13" i="5"/>
  <c r="D12" i="5"/>
  <c r="G287" i="9"/>
  <c r="E287" i="9" s="1"/>
  <c r="B287" i="9" s="1"/>
  <c r="D146" i="5"/>
  <c r="F149" i="5"/>
  <c r="G292" i="9"/>
  <c r="F206" i="5"/>
  <c r="E35" i="6"/>
  <c r="F35" i="6" s="1"/>
  <c r="G297" i="9"/>
  <c r="E297" i="9" s="1"/>
  <c r="H29" i="3"/>
  <c r="D7" i="4"/>
  <c r="E350" i="4"/>
  <c r="E528" i="4"/>
  <c r="G142" i="9"/>
  <c r="E142" i="9" s="1"/>
  <c r="B142" i="9" s="1"/>
  <c r="F603" i="4"/>
  <c r="E68" i="5"/>
  <c r="F79" i="5"/>
  <c r="D78" i="5"/>
  <c r="D245" i="5"/>
  <c r="F250" i="5"/>
  <c r="F522" i="4"/>
  <c r="F130" i="6"/>
  <c r="D129" i="6"/>
  <c r="E291" i="9"/>
  <c r="B291" i="9" s="1"/>
  <c r="D42" i="8"/>
  <c r="E21" i="9"/>
  <c r="B21" i="9" s="1"/>
  <c r="B27" i="9"/>
  <c r="E37" i="9"/>
  <c r="B37" i="9" s="1"/>
  <c r="B43" i="9"/>
  <c r="D49" i="8"/>
  <c r="B23" i="9"/>
  <c r="E33" i="9"/>
  <c r="B33" i="9" s="1"/>
  <c r="B39" i="9"/>
  <c r="E49" i="9"/>
  <c r="B49" i="9" s="1"/>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0" i="9"/>
  <c r="E190" i="9" s="1"/>
  <c r="B190" i="9" s="1"/>
  <c r="G188" i="9"/>
  <c r="E188" i="9" s="1"/>
  <c r="B188" i="9" s="1"/>
  <c r="G186" i="9"/>
  <c r="E186" i="9" s="1"/>
  <c r="B186" i="9" s="1"/>
  <c r="G184" i="9"/>
  <c r="E184" i="9" s="1"/>
  <c r="B184" i="9" s="1"/>
  <c r="G181" i="9"/>
  <c r="E181" i="9" s="1"/>
  <c r="B181" i="9" s="1"/>
  <c r="G177" i="9"/>
  <c r="E177" i="9" s="1"/>
  <c r="B177" i="9" s="1"/>
  <c r="G165" i="9"/>
  <c r="H164" i="9"/>
  <c r="G182" i="9"/>
  <c r="E182" i="9" s="1"/>
  <c r="B182" i="9" s="1"/>
  <c r="G178" i="9"/>
  <c r="E178" i="9" s="1"/>
  <c r="B178" i="9" s="1"/>
  <c r="G164" i="9"/>
  <c r="G163" i="9"/>
  <c r="E163" i="9" s="1"/>
  <c r="B163" i="9" s="1"/>
  <c r="G162" i="9"/>
  <c r="E162" i="9" s="1"/>
  <c r="B162" i="9" s="1"/>
  <c r="G161" i="9"/>
  <c r="E161" i="9" s="1"/>
  <c r="B161" i="9" s="1"/>
  <c r="G160" i="9"/>
  <c r="E160" i="9" s="1"/>
  <c r="B160" i="9" s="1"/>
  <c r="G191" i="9"/>
  <c r="E191" i="9" s="1"/>
  <c r="G189" i="9"/>
  <c r="E189" i="9" s="1"/>
  <c r="B189" i="9" s="1"/>
  <c r="G187" i="9"/>
  <c r="E187" i="9" s="1"/>
  <c r="B187" i="9" s="1"/>
  <c r="G185" i="9"/>
  <c r="E185" i="9" s="1"/>
  <c r="B185" i="9" s="1"/>
  <c r="G183" i="9"/>
  <c r="E183" i="9" s="1"/>
  <c r="B183" i="9" s="1"/>
  <c r="G179" i="9"/>
  <c r="E179" i="9" s="1"/>
  <c r="B179" i="9" s="1"/>
  <c r="I10" i="9"/>
  <c r="B143" i="9"/>
  <c r="B151" i="9"/>
  <c r="B159" i="9"/>
  <c r="G166" i="9"/>
  <c r="E166" i="9" s="1"/>
  <c r="B166" i="9" s="1"/>
  <c r="G168" i="9"/>
  <c r="E168" i="9" s="1"/>
  <c r="B168" i="9" s="1"/>
  <c r="G170" i="9"/>
  <c r="E170" i="9" s="1"/>
  <c r="B170" i="9" s="1"/>
  <c r="G172" i="9"/>
  <c r="E172" i="9" s="1"/>
  <c r="B172" i="9" s="1"/>
  <c r="G174" i="9"/>
  <c r="E174" i="9" s="1"/>
  <c r="B174" i="9" s="1"/>
  <c r="G176" i="9"/>
  <c r="E176" i="9" s="1"/>
  <c r="B176" i="9" s="1"/>
  <c r="B51" i="9"/>
  <c r="B55" i="9"/>
  <c r="B59" i="9"/>
  <c r="B63" i="9"/>
  <c r="B71" i="9"/>
  <c r="B75" i="9"/>
  <c r="B79" i="9"/>
  <c r="B83" i="9"/>
  <c r="B87" i="9"/>
  <c r="B91" i="9"/>
  <c r="B95" i="9"/>
  <c r="B103" i="9"/>
  <c r="B111" i="9"/>
  <c r="B119" i="9"/>
  <c r="B127" i="9"/>
  <c r="E50" i="9"/>
  <c r="B50" i="9" s="1"/>
  <c r="E54" i="9"/>
  <c r="B54" i="9" s="1"/>
  <c r="E58" i="9"/>
  <c r="B58" i="9" s="1"/>
  <c r="E62" i="9"/>
  <c r="B62" i="9" s="1"/>
  <c r="E66" i="9"/>
  <c r="B66" i="9" s="1"/>
  <c r="E70" i="9"/>
  <c r="B70" i="9" s="1"/>
  <c r="E74" i="9"/>
  <c r="B74" i="9" s="1"/>
  <c r="E78" i="9"/>
  <c r="B78" i="9" s="1"/>
  <c r="E82" i="9"/>
  <c r="B82" i="9" s="1"/>
  <c r="E86" i="9"/>
  <c r="B86" i="9" s="1"/>
  <c r="E90" i="9"/>
  <c r="B90" i="9" s="1"/>
  <c r="E94" i="9"/>
  <c r="B94" i="9" s="1"/>
  <c r="H165" i="9"/>
  <c r="G167" i="9"/>
  <c r="E167" i="9" s="1"/>
  <c r="B167" i="9" s="1"/>
  <c r="G169" i="9"/>
  <c r="E169" i="9" s="1"/>
  <c r="B169" i="9" s="1"/>
  <c r="G171" i="9"/>
  <c r="E171" i="9" s="1"/>
  <c r="B171" i="9" s="1"/>
  <c r="G173" i="9"/>
  <c r="E173" i="9" s="1"/>
  <c r="B173" i="9" s="1"/>
  <c r="G175" i="9"/>
  <c r="E175" i="9" s="1"/>
  <c r="B175" i="9" s="1"/>
  <c r="G180" i="9"/>
  <c r="E180" i="9" s="1"/>
  <c r="B180" i="9" s="1"/>
  <c r="F213" i="9"/>
  <c r="B213" i="9" s="1"/>
  <c r="F217" i="9"/>
  <c r="B217" i="9" s="1"/>
  <c r="F233" i="9"/>
  <c r="B233" i="9" s="1"/>
  <c r="B219" i="9"/>
  <c r="F229" i="9"/>
  <c r="B229" i="9" s="1"/>
  <c r="B235" i="9"/>
  <c r="F245" i="9"/>
  <c r="B245" i="9" s="1"/>
  <c r="B251" i="9"/>
  <c r="F261" i="9"/>
  <c r="B261" i="9" s="1"/>
  <c r="E164" i="9" l="1"/>
  <c r="B164" i="9" s="1"/>
  <c r="I1458" i="1"/>
  <c r="D1436" i="1"/>
  <c r="I29" i="3"/>
  <c r="G1483" i="1"/>
  <c r="G1215" i="1"/>
  <c r="I23" i="3"/>
  <c r="D1214" i="1"/>
  <c r="E289" i="9"/>
  <c r="B289" i="9" s="1"/>
  <c r="G1048" i="1"/>
  <c r="I20" i="3"/>
  <c r="E141" i="6"/>
  <c r="D1435" i="1" s="1"/>
  <c r="D1299" i="1"/>
  <c r="F5" i="6"/>
  <c r="F212" i="9"/>
  <c r="B212" i="9" s="1"/>
  <c r="E151" i="4"/>
  <c r="D147" i="1" s="1"/>
  <c r="F87" i="5"/>
  <c r="C1065" i="1"/>
  <c r="G637" i="1"/>
  <c r="H637" i="1"/>
  <c r="G638" i="1"/>
  <c r="H638" i="1"/>
  <c r="F263" i="4"/>
  <c r="C259" i="1"/>
  <c r="F252" i="4"/>
  <c r="C248" i="1"/>
  <c r="F106" i="4"/>
  <c r="C102" i="1"/>
  <c r="F82" i="4"/>
  <c r="C78" i="1"/>
  <c r="F50" i="4"/>
  <c r="C46" i="1"/>
  <c r="F78" i="5"/>
  <c r="C1056" i="1"/>
  <c r="F12" i="5"/>
  <c r="D7" i="5"/>
  <c r="C990" i="1"/>
  <c r="H20" i="9"/>
  <c r="G20" i="9"/>
  <c r="D151" i="4"/>
  <c r="F152" i="4"/>
  <c r="C148" i="1"/>
  <c r="F580" i="4"/>
  <c r="C574" i="1"/>
  <c r="I1462" i="1"/>
  <c r="H292" i="9"/>
  <c r="E292" i="9" s="1"/>
  <c r="B292" i="9" s="1"/>
  <c r="D1183" i="1"/>
  <c r="B297" i="9"/>
  <c r="E296" i="9"/>
  <c r="I10" i="3" s="1"/>
  <c r="F224" i="4"/>
  <c r="C220" i="1"/>
  <c r="F196" i="4"/>
  <c r="C192" i="1"/>
  <c r="F215" i="4"/>
  <c r="C211" i="1"/>
  <c r="B191" i="9"/>
  <c r="C1517" i="1"/>
  <c r="I34" i="3"/>
  <c r="F129" i="6"/>
  <c r="C1423" i="1"/>
  <c r="I21" i="3"/>
  <c r="D1046" i="1"/>
  <c r="E408" i="4"/>
  <c r="D403" i="1" s="1"/>
  <c r="D345" i="1"/>
  <c r="I25" i="3"/>
  <c r="D1329" i="1"/>
  <c r="F146" i="5"/>
  <c r="C1124" i="1"/>
  <c r="F484" i="4"/>
  <c r="C478" i="1"/>
  <c r="F163" i="4"/>
  <c r="C159" i="1"/>
  <c r="D141" i="6"/>
  <c r="F134" i="5"/>
  <c r="C1112" i="1"/>
  <c r="I1441" i="1"/>
  <c r="F133" i="4"/>
  <c r="C129" i="1"/>
  <c r="I1471" i="1"/>
  <c r="H22" i="3"/>
  <c r="F176" i="5"/>
  <c r="C1153" i="1"/>
  <c r="I1468" i="1"/>
  <c r="I1460" i="1"/>
  <c r="I1466" i="1"/>
  <c r="C1524" i="1"/>
  <c r="D43" i="8"/>
  <c r="K1432" i="9" s="1"/>
  <c r="F567" i="4"/>
  <c r="C561" i="1"/>
  <c r="F363" i="4"/>
  <c r="C358" i="1"/>
  <c r="I22" i="3"/>
  <c r="E175" i="5"/>
  <c r="D1152" i="1" s="1"/>
  <c r="D1153" i="1"/>
  <c r="D68" i="5"/>
  <c r="F351" i="4"/>
  <c r="D350" i="4"/>
  <c r="C346" i="1"/>
  <c r="E407" i="4"/>
  <c r="D402" i="1" s="1"/>
  <c r="D293" i="1"/>
  <c r="E636" i="4"/>
  <c r="D630" i="1" s="1"/>
  <c r="D522" i="1"/>
  <c r="F299" i="4"/>
  <c r="D298" i="4"/>
  <c r="C294" i="1"/>
  <c r="F529" i="4"/>
  <c r="D528" i="4"/>
  <c r="C523" i="1"/>
  <c r="E412" i="4"/>
  <c r="I16" i="3"/>
  <c r="D2" i="1"/>
  <c r="E165" i="9"/>
  <c r="B165" i="9" s="1"/>
  <c r="D237" i="5"/>
  <c r="F245" i="5"/>
  <c r="C1222" i="1"/>
  <c r="D6" i="4"/>
  <c r="F7" i="4"/>
  <c r="C3" i="1"/>
  <c r="E6" i="5"/>
  <c r="G1576" i="1"/>
  <c r="H1576" i="1"/>
  <c r="G299" i="9"/>
  <c r="E299" i="9" s="1"/>
  <c r="F459" i="4"/>
  <c r="C453" i="1"/>
  <c r="F311" i="4"/>
  <c r="C306" i="1"/>
  <c r="F44" i="4"/>
  <c r="C40" i="1"/>
  <c r="H27" i="3"/>
  <c r="F114" i="6"/>
  <c r="C1408" i="1"/>
  <c r="F124" i="4"/>
  <c r="C120" i="1"/>
  <c r="E635" i="4"/>
  <c r="D629" i="1" s="1"/>
  <c r="D420" i="4"/>
  <c r="F421" i="4"/>
  <c r="C415" i="1"/>
  <c r="I1464" i="1"/>
  <c r="I1476" i="1"/>
  <c r="H1436" i="1" l="1"/>
  <c r="G1436" i="1"/>
  <c r="I28" i="3"/>
  <c r="H1299" i="1"/>
  <c r="G1299" i="1"/>
  <c r="I17" i="3"/>
  <c r="E289" i="4"/>
  <c r="D285" i="1" s="1"/>
  <c r="H1065" i="1"/>
  <c r="G1065" i="1"/>
  <c r="H259" i="1"/>
  <c r="G259" i="1"/>
  <c r="H248" i="1"/>
  <c r="G248" i="1"/>
  <c r="H102" i="1"/>
  <c r="G102" i="1"/>
  <c r="H78" i="1"/>
  <c r="G78" i="1"/>
  <c r="H46" i="1"/>
  <c r="G46" i="1"/>
  <c r="F420" i="4"/>
  <c r="D635" i="4"/>
  <c r="C414" i="1"/>
  <c r="H1408" i="1"/>
  <c r="G1408" i="1"/>
  <c r="H1222" i="1"/>
  <c r="G1222" i="1"/>
  <c r="G523" i="1"/>
  <c r="H523" i="1"/>
  <c r="H990" i="1"/>
  <c r="G990" i="1"/>
  <c r="H1056" i="1"/>
  <c r="G1056" i="1"/>
  <c r="H306" i="1"/>
  <c r="G306" i="1"/>
  <c r="D636" i="4"/>
  <c r="F528" i="4"/>
  <c r="C522" i="1"/>
  <c r="H129" i="1"/>
  <c r="G129" i="1"/>
  <c r="G478" i="1"/>
  <c r="H478" i="1"/>
  <c r="H17" i="3"/>
  <c r="D289" i="4"/>
  <c r="D290" i="4" s="1"/>
  <c r="F151" i="4"/>
  <c r="C147" i="1"/>
  <c r="H415" i="1"/>
  <c r="G415" i="1"/>
  <c r="H120" i="1"/>
  <c r="G120" i="1"/>
  <c r="F237" i="5"/>
  <c r="H23" i="3"/>
  <c r="C1214" i="1"/>
  <c r="F141" i="6"/>
  <c r="H28" i="3"/>
  <c r="C1435" i="1"/>
  <c r="H9" i="3" s="1"/>
  <c r="H1517" i="1"/>
  <c r="G1517" i="1"/>
  <c r="H211" i="1"/>
  <c r="G211" i="1"/>
  <c r="H220" i="1"/>
  <c r="G220" i="1"/>
  <c r="H1183" i="1"/>
  <c r="G1183" i="1"/>
  <c r="E20" i="9"/>
  <c r="H276" i="9"/>
  <c r="D984" i="1"/>
  <c r="D407" i="4"/>
  <c r="F298" i="4"/>
  <c r="C293" i="1"/>
  <c r="H346" i="1"/>
  <c r="G346" i="1"/>
  <c r="G1524" i="1"/>
  <c r="H1524" i="1"/>
  <c r="H1153" i="1"/>
  <c r="G1153" i="1"/>
  <c r="H1112" i="1"/>
  <c r="G1112" i="1"/>
  <c r="H192" i="1"/>
  <c r="G192" i="1"/>
  <c r="E298" i="9"/>
  <c r="B299" i="9"/>
  <c r="H3" i="1"/>
  <c r="G3" i="1"/>
  <c r="D408" i="4"/>
  <c r="F350" i="4"/>
  <c r="C345" i="1"/>
  <c r="G561" i="1"/>
  <c r="H561" i="1"/>
  <c r="H1329" i="1"/>
  <c r="G1329" i="1"/>
  <c r="G574" i="1"/>
  <c r="H574" i="1"/>
  <c r="F7" i="5"/>
  <c r="D6" i="5"/>
  <c r="H20" i="3"/>
  <c r="C985" i="1"/>
  <c r="H40" i="1"/>
  <c r="G40" i="1"/>
  <c r="G453" i="1"/>
  <c r="H453" i="1"/>
  <c r="D412" i="4"/>
  <c r="F6" i="4"/>
  <c r="H16" i="3"/>
  <c r="C2" i="1"/>
  <c r="E639" i="4"/>
  <c r="D407" i="1"/>
  <c r="H294" i="1"/>
  <c r="G294" i="1"/>
  <c r="F68" i="5"/>
  <c r="H21" i="3"/>
  <c r="C1046" i="1"/>
  <c r="H358" i="1"/>
  <c r="G358" i="1"/>
  <c r="C1518" i="1"/>
  <c r="H11" i="3" s="1"/>
  <c r="I35" i="3"/>
  <c r="G294" i="9"/>
  <c r="E294" i="9" s="1"/>
  <c r="D175" i="5"/>
  <c r="H159" i="1"/>
  <c r="G159" i="1"/>
  <c r="H1124" i="1"/>
  <c r="G1124" i="1"/>
  <c r="H1423" i="1"/>
  <c r="G1423" i="1"/>
  <c r="G295" i="9"/>
  <c r="E295" i="9" s="1"/>
  <c r="B295" i="9" s="1"/>
  <c r="H148" i="1"/>
  <c r="G148" i="1"/>
  <c r="E290" i="4" l="1"/>
  <c r="D286" i="1" s="1"/>
  <c r="E413" i="4"/>
  <c r="E291" i="4"/>
  <c r="D287" i="1" s="1"/>
  <c r="N3" i="9"/>
  <c r="C286" i="1"/>
  <c r="D633" i="1"/>
  <c r="H1214" i="1"/>
  <c r="G1214" i="1"/>
  <c r="H1046" i="1"/>
  <c r="G1046" i="1"/>
  <c r="H2" i="1"/>
  <c r="G2" i="1"/>
  <c r="H293" i="1"/>
  <c r="G293" i="1"/>
  <c r="H147" i="1"/>
  <c r="G147" i="1"/>
  <c r="G522" i="1"/>
  <c r="H522" i="1"/>
  <c r="F635" i="4"/>
  <c r="C629" i="1"/>
  <c r="E293" i="9"/>
  <c r="I11" i="3" s="1"/>
  <c r="B294" i="9"/>
  <c r="F412" i="4"/>
  <c r="D639" i="4"/>
  <c r="C407" i="1"/>
  <c r="G282" i="9"/>
  <c r="E282" i="9" s="1"/>
  <c r="B282" i="9" s="1"/>
  <c r="G276" i="9"/>
  <c r="E276" i="9" s="1"/>
  <c r="F6" i="5"/>
  <c r="C984" i="1"/>
  <c r="F407" i="4"/>
  <c r="C402" i="1"/>
  <c r="D291" i="4"/>
  <c r="F289" i="4"/>
  <c r="D413" i="4"/>
  <c r="D414" i="4" s="1"/>
  <c r="C285" i="1"/>
  <c r="F636" i="4"/>
  <c r="C630" i="1"/>
  <c r="K3" i="9"/>
  <c r="I9" i="3"/>
  <c r="H345" i="1"/>
  <c r="G345" i="1"/>
  <c r="H1435" i="1"/>
  <c r="G1435" i="1"/>
  <c r="H414" i="1"/>
  <c r="G414" i="1"/>
  <c r="H1518" i="1"/>
  <c r="G1518" i="1"/>
  <c r="H985" i="1"/>
  <c r="G985" i="1"/>
  <c r="F175" i="5"/>
  <c r="C1152" i="1"/>
  <c r="F408" i="4"/>
  <c r="C403" i="1"/>
  <c r="B20" i="9"/>
  <c r="E19" i="9"/>
  <c r="F290" i="4" l="1"/>
  <c r="E414" i="4"/>
  <c r="D409" i="1" s="1"/>
  <c r="E640" i="4"/>
  <c r="D408" i="1"/>
  <c r="E415" i="4"/>
  <c r="D410" i="1" s="1"/>
  <c r="F291" i="4"/>
  <c r="C287" i="1"/>
  <c r="F414" i="4"/>
  <c r="C409" i="1"/>
  <c r="H1152" i="1"/>
  <c r="G1152" i="1"/>
  <c r="H285" i="1"/>
  <c r="G285" i="1"/>
  <c r="H402" i="1"/>
  <c r="G402" i="1"/>
  <c r="E275" i="9"/>
  <c r="B276" i="9"/>
  <c r="F639" i="4"/>
  <c r="C633" i="1"/>
  <c r="G629" i="1"/>
  <c r="H629" i="1"/>
  <c r="H286" i="1"/>
  <c r="G286" i="1"/>
  <c r="D640" i="4"/>
  <c r="D415" i="4"/>
  <c r="F413" i="4"/>
  <c r="C408" i="1"/>
  <c r="H403" i="1"/>
  <c r="G403" i="1"/>
  <c r="G630" i="1"/>
  <c r="H630" i="1"/>
  <c r="H8" i="3"/>
  <c r="H984" i="1"/>
  <c r="G984" i="1"/>
  <c r="H407" i="1"/>
  <c r="G407" i="1"/>
  <c r="E641" i="4" l="1"/>
  <c r="E642" i="4"/>
  <c r="D634" i="1"/>
  <c r="F415" i="4"/>
  <c r="C410" i="1"/>
  <c r="H409" i="1"/>
  <c r="G409" i="1"/>
  <c r="H287" i="1"/>
  <c r="G287" i="1"/>
  <c r="M3" i="9"/>
  <c r="I8" i="3"/>
  <c r="D642" i="4"/>
  <c r="F640" i="4"/>
  <c r="C634" i="1"/>
  <c r="G633" i="1"/>
  <c r="H633" i="1"/>
  <c r="H408" i="1"/>
  <c r="G408" i="1"/>
  <c r="D641" i="4"/>
  <c r="E646" i="4" l="1"/>
  <c r="D636" i="1"/>
  <c r="D635" i="1"/>
  <c r="E645" i="4"/>
  <c r="F642" i="4"/>
  <c r="D646" i="4"/>
  <c r="C636" i="1"/>
  <c r="G634" i="1"/>
  <c r="H634" i="1"/>
  <c r="H410" i="1"/>
  <c r="G410" i="1"/>
  <c r="D645" i="4"/>
  <c r="F641" i="4"/>
  <c r="C635" i="1"/>
  <c r="D639" i="1" l="1"/>
  <c r="I18" i="3"/>
  <c r="I19" i="3"/>
  <c r="D640" i="1"/>
  <c r="H18" i="3"/>
  <c r="F645" i="4"/>
  <c r="C639" i="1"/>
  <c r="G636" i="1"/>
  <c r="H636" i="1"/>
  <c r="G635" i="1"/>
  <c r="H635" i="1"/>
  <c r="H7" i="3"/>
  <c r="F646" i="4"/>
  <c r="H19" i="3"/>
  <c r="C640" i="1"/>
  <c r="G640" i="1" l="1"/>
  <c r="H640" i="1"/>
  <c r="G639" i="1"/>
  <c r="H639" i="1"/>
  <c r="J3" i="9"/>
  <c r="I7" i="3"/>
  <c r="M272" i="9" l="1"/>
  <c r="L272" i="9"/>
  <c r="G18" i="9"/>
  <c r="K7" i="9"/>
  <c r="H18" i="9"/>
  <c r="G15" i="9"/>
  <c r="K11" i="9"/>
  <c r="J8" i="9"/>
  <c r="J17" i="9"/>
  <c r="I5" i="9"/>
  <c r="M15" i="9"/>
  <c r="I8" i="9"/>
  <c r="M16" i="9"/>
  <c r="H15" i="9"/>
  <c r="I6" i="9"/>
  <c r="K12" i="9"/>
  <c r="J6" i="9"/>
  <c r="I11" i="9"/>
  <c r="J12" i="9"/>
  <c r="I17" i="9"/>
  <c r="J11" i="9"/>
  <c r="K6" i="9"/>
  <c r="G17" i="9"/>
  <c r="J9" i="9"/>
  <c r="G16" i="9"/>
  <c r="H17" i="9"/>
  <c r="L16" i="9"/>
  <c r="I12" i="9"/>
  <c r="J7" i="9"/>
  <c r="L15" i="9"/>
  <c r="I13" i="9"/>
  <c r="K8" i="9"/>
  <c r="J13" i="9"/>
  <c r="I7" i="9"/>
  <c r="K13" i="9"/>
  <c r="K9" i="9"/>
  <c r="I9" i="9"/>
  <c r="H16" i="9"/>
  <c r="K10" i="9"/>
  <c r="J5" i="9"/>
  <c r="K5" i="9"/>
  <c r="J10" i="9"/>
  <c r="E12" i="9" l="1"/>
  <c r="B12" i="9" s="1"/>
  <c r="F272" i="9"/>
  <c r="B272" i="9" s="1"/>
  <c r="F16" i="9"/>
  <c r="E6" i="9"/>
  <c r="B6" i="9" s="1"/>
  <c r="E18" i="9"/>
  <c r="B18" i="9" s="1"/>
  <c r="E8" i="9"/>
  <c r="B8" i="9" s="1"/>
  <c r="E7" i="9"/>
  <c r="B7" i="9" s="1"/>
  <c r="F15" i="9"/>
  <c r="E11" i="9"/>
  <c r="B11" i="9" s="1"/>
  <c r="E5" i="9"/>
  <c r="E15" i="9"/>
  <c r="E13" i="9"/>
  <c r="B13" i="9" s="1"/>
  <c r="E17" i="9"/>
  <c r="B17" i="9" s="1"/>
  <c r="E10" i="9"/>
  <c r="B10" i="9" s="1"/>
  <c r="E9" i="9"/>
  <c r="B9" i="9" s="1"/>
  <c r="E16" i="9"/>
  <c r="F19" i="9" l="1"/>
  <c r="F14" i="9"/>
  <c r="B16" i="9"/>
  <c r="E14" i="9"/>
  <c r="B15" i="9"/>
  <c r="B5" i="9"/>
  <c r="E4" i="9"/>
  <c r="F3" i="9" l="1"/>
  <c r="E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<sst xmlns="http://schemas.openxmlformats.org/spreadsheetml/2006/main" count="4312" uniqueCount="3393">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</sst>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11385198</v>
      </c>
      <c r="D2" s="6">
        <f>'PR-RAS'!E6</f>
        <v>15798309.640000001</v>
      </c>
      <c r="E2" s="6">
        <v>0</v>
      </c>
      <c r="F2" s="6">
        <v>0</v>
      </c>
      <c r="G2" s="7">
        <f t="shared" ref="G2:G264" si="0">(B2/1000)*(C2*1+D2*2)</f>
        <v>42981.817280000003</v>
      </c>
      <c r="H2" s="7">
        <f t="shared" ref="H2:H264" si="1">ABS(C2-ROUND(C2,0))+ABS(D2-ROUND(D2,0))</f>
        <v>0.35999999940395355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8553554</v>
      </c>
      <c r="D3" s="1">
        <f>'PR-RAS'!E7</f>
        <v>5071353.2</v>
      </c>
      <c r="E3" s="1">
        <v>0</v>
      </c>
      <c r="F3" s="1">
        <v>0</v>
      </c>
      <c r="G3" s="2">
        <f t="shared" si="0"/>
        <v>37392.520799999998</v>
      </c>
      <c r="H3" s="2">
        <f t="shared" si="1"/>
        <v>0.20000000018626451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8273333</v>
      </c>
      <c r="D4" s="1">
        <f>'PR-RAS'!E8</f>
        <v>4615255.12</v>
      </c>
      <c r="E4" s="1">
        <v>0</v>
      </c>
      <c r="F4" s="1">
        <v>0</v>
      </c>
      <c r="G4" s="2">
        <f t="shared" si="0"/>
        <v>52511.529720000006</v>
      </c>
      <c r="H4" s="2">
        <f t="shared" si="1"/>
        <v>0.12000000011175871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8273333</v>
      </c>
      <c r="D5" s="1">
        <f>'PR-RAS'!E9</f>
        <v>4615255.12</v>
      </c>
      <c r="E5" s="1">
        <v>0</v>
      </c>
      <c r="F5" s="1">
        <v>0</v>
      </c>
      <c r="G5" s="2">
        <f t="shared" si="0"/>
        <v>70015.372960000008</v>
      </c>
      <c r="H5" s="2">
        <f t="shared" si="1"/>
        <v>0.12000000011175871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251048</v>
      </c>
      <c r="D19" s="1">
        <f>'PR-RAS'!E23</f>
        <v>402461.34</v>
      </c>
      <c r="E19" s="1">
        <v>0</v>
      </c>
      <c r="F19" s="1">
        <v>0</v>
      </c>
      <c r="G19" s="2">
        <f t="shared" si="0"/>
        <v>19007.472240000003</v>
      </c>
      <c r="H19" s="2">
        <f t="shared" si="1"/>
        <v>0.34000000002561137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12916</v>
      </c>
      <c r="D20" s="1">
        <f>'PR-RAS'!E24</f>
        <v>13671.59</v>
      </c>
      <c r="E20" s="1">
        <v>0</v>
      </c>
      <c r="F20" s="1">
        <v>0</v>
      </c>
      <c r="G20" s="2">
        <f t="shared" si="0"/>
        <v>764.92441999999994</v>
      </c>
      <c r="H20" s="2">
        <f t="shared" si="1"/>
        <v>0.40999999999985448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238132</v>
      </c>
      <c r="D23" s="1">
        <f>'PR-RAS'!E27</f>
        <v>388789.75</v>
      </c>
      <c r="E23" s="1">
        <v>0</v>
      </c>
      <c r="F23" s="1">
        <v>0</v>
      </c>
      <c r="G23" s="2">
        <f t="shared" si="0"/>
        <v>22345.652999999998</v>
      </c>
      <c r="H23" s="2">
        <f t="shared" si="1"/>
        <v>0.25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29173</v>
      </c>
      <c r="D25" s="1">
        <f>'PR-RAS'!E29</f>
        <v>53636.740000000005</v>
      </c>
      <c r="E25" s="1">
        <v>0</v>
      </c>
      <c r="F25" s="1">
        <v>0</v>
      </c>
      <c r="G25" s="2">
        <f t="shared" si="0"/>
        <v>3274.7155200000002</v>
      </c>
      <c r="H25" s="2">
        <f t="shared" si="1"/>
        <v>0.25999999999476131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27477</v>
      </c>
      <c r="D27" s="1">
        <f>'PR-RAS'!E31</f>
        <v>51346.3</v>
      </c>
      <c r="E27" s="1">
        <v>0</v>
      </c>
      <c r="F27" s="1">
        <v>0</v>
      </c>
      <c r="G27" s="2">
        <f t="shared" si="0"/>
        <v>3384.4096</v>
      </c>
      <c r="H27" s="2">
        <f t="shared" si="1"/>
        <v>0.30000000000291038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1696</v>
      </c>
      <c r="D29" s="1">
        <f>'PR-RAS'!E33</f>
        <v>2290.44</v>
      </c>
      <c r="E29" s="1">
        <v>0</v>
      </c>
      <c r="F29" s="1">
        <v>0</v>
      </c>
      <c r="G29" s="2">
        <f t="shared" si="0"/>
        <v>175.75264000000001</v>
      </c>
      <c r="H29" s="2">
        <f t="shared" si="1"/>
        <v>0.44000000000005457</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642786</v>
      </c>
      <c r="D46" s="1">
        <f>'PR-RAS'!E50</f>
        <v>6958110.54</v>
      </c>
      <c r="E46" s="1">
        <v>0</v>
      </c>
      <c r="F46" s="1">
        <v>0</v>
      </c>
      <c r="G46" s="2">
        <f t="shared" si="0"/>
        <v>655155.3186</v>
      </c>
      <c r="H46" s="2">
        <f t="shared" si="1"/>
        <v>0.4599999999627471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450000</v>
      </c>
      <c r="D55" s="1">
        <f>'PR-RAS'!E59</f>
        <v>6464790.54</v>
      </c>
      <c r="E55" s="1">
        <v>0</v>
      </c>
      <c r="F55" s="1">
        <v>0</v>
      </c>
      <c r="G55" s="2">
        <f t="shared" si="0"/>
        <v>722497.37832000002</v>
      </c>
      <c r="H55" s="2">
        <f t="shared" si="1"/>
        <v>0.4599999999627471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6464790.54</v>
      </c>
      <c r="E56" s="1">
        <v>0</v>
      </c>
      <c r="F56" s="1">
        <v>0</v>
      </c>
      <c r="G56" s="2">
        <f t="shared" si="0"/>
        <v>711126.95940000005</v>
      </c>
      <c r="H56" s="2">
        <f t="shared" si="1"/>
        <v>0.4599999999627471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450000</v>
      </c>
      <c r="D57" s="1">
        <f>'PR-RAS'!E61</f>
        <v>0</v>
      </c>
      <c r="E57" s="1">
        <v>0</v>
      </c>
      <c r="F57" s="1">
        <v>0</v>
      </c>
      <c r="G57" s="2">
        <f t="shared" si="0"/>
        <v>25200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192786</v>
      </c>
      <c r="D58" s="1">
        <f>'PR-RAS'!E62</f>
        <v>493320</v>
      </c>
      <c r="E58" s="1">
        <v>0</v>
      </c>
      <c r="F58" s="1">
        <v>0</v>
      </c>
      <c r="G58" s="2">
        <f t="shared" si="0"/>
        <v>67227.282000000007</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192786</v>
      </c>
      <c r="D59" s="1">
        <f>'PR-RAS'!E63</f>
        <v>0</v>
      </c>
      <c r="E59" s="1">
        <v>0</v>
      </c>
      <c r="F59" s="1">
        <v>0</v>
      </c>
      <c r="G59" s="2">
        <f t="shared" si="0"/>
        <v>11181.588</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493320</v>
      </c>
      <c r="E60" s="1">
        <v>0</v>
      </c>
      <c r="F60" s="1">
        <v>0</v>
      </c>
      <c r="G60" s="2">
        <f t="shared" si="0"/>
        <v>58211.759999999995</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763813</v>
      </c>
      <c r="D78" s="1">
        <f>'PR-RAS'!E82</f>
        <v>851735</v>
      </c>
      <c r="E78" s="1">
        <v>0</v>
      </c>
      <c r="F78" s="1">
        <v>0</v>
      </c>
      <c r="G78" s="2">
        <f t="shared" si="0"/>
        <v>189980.791</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13</v>
      </c>
      <c r="D79" s="1">
        <f>'PR-RAS'!E83</f>
        <v>15.7</v>
      </c>
      <c r="E79" s="1">
        <v>0</v>
      </c>
      <c r="F79" s="1">
        <v>0</v>
      </c>
      <c r="G79" s="2">
        <f t="shared" si="0"/>
        <v>3.4632000000000001</v>
      </c>
      <c r="H79" s="2">
        <f t="shared" si="1"/>
        <v>0.30000000000000071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13</v>
      </c>
      <c r="D81" s="1">
        <f>'PR-RAS'!E85</f>
        <v>15.7</v>
      </c>
      <c r="E81" s="1">
        <v>0</v>
      </c>
      <c r="F81" s="1">
        <v>0</v>
      </c>
      <c r="G81" s="2">
        <f t="shared" si="0"/>
        <v>3.552</v>
      </c>
      <c r="H81" s="2">
        <f t="shared" si="1"/>
        <v>0.30000000000000071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763800</v>
      </c>
      <c r="D87" s="1">
        <f>'PR-RAS'!E91</f>
        <v>851719.3</v>
      </c>
      <c r="E87" s="1">
        <v>0</v>
      </c>
      <c r="F87" s="1">
        <v>0</v>
      </c>
      <c r="G87" s="2">
        <f t="shared" si="0"/>
        <v>212182.5196</v>
      </c>
      <c r="H87" s="2">
        <f t="shared" si="1"/>
        <v>0.30000000004656613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81281</v>
      </c>
      <c r="D88" s="1">
        <f>'PR-RAS'!E92</f>
        <v>45000</v>
      </c>
      <c r="E88" s="1">
        <v>0</v>
      </c>
      <c r="F88" s="1">
        <v>0</v>
      </c>
      <c r="G88" s="2">
        <f t="shared" si="0"/>
        <v>14901.446999999998</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360347</v>
      </c>
      <c r="D89" s="1">
        <f>'PR-RAS'!E93</f>
        <v>287174.31</v>
      </c>
      <c r="E89" s="1">
        <v>0</v>
      </c>
      <c r="F89" s="1">
        <v>0</v>
      </c>
      <c r="G89" s="2">
        <f t="shared" si="0"/>
        <v>82253.214559999993</v>
      </c>
      <c r="H89" s="2">
        <f t="shared" si="1"/>
        <v>0.30999999999767169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264822</v>
      </c>
      <c r="D90" s="1">
        <f>'PR-RAS'!E94</f>
        <v>457941.53</v>
      </c>
      <c r="E90" s="1">
        <v>0</v>
      </c>
      <c r="F90" s="1">
        <v>0</v>
      </c>
      <c r="G90" s="2">
        <f t="shared" si="0"/>
        <v>105082.75034</v>
      </c>
      <c r="H90" s="2">
        <f t="shared" si="1"/>
        <v>0.46999999997206032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57350</v>
      </c>
      <c r="D93" s="1">
        <f>'PR-RAS'!E97</f>
        <v>61603.46</v>
      </c>
      <c r="E93" s="1">
        <v>0</v>
      </c>
      <c r="F93" s="1">
        <v>0</v>
      </c>
      <c r="G93" s="2">
        <f t="shared" si="0"/>
        <v>16611.236639999999</v>
      </c>
      <c r="H93" s="2">
        <f t="shared" si="1"/>
        <v>0.45999999999912689</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1354028</v>
      </c>
      <c r="D102" s="1">
        <f>'PR-RAS'!E106</f>
        <v>2802493.7399999998</v>
      </c>
      <c r="E102" s="1">
        <v>0</v>
      </c>
      <c r="F102" s="1">
        <v>0</v>
      </c>
      <c r="G102" s="2">
        <f t="shared" si="0"/>
        <v>702860.56348000001</v>
      </c>
      <c r="H102" s="2">
        <f t="shared" si="1"/>
        <v>0.26000000024214387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276</v>
      </c>
      <c r="D103" s="1">
        <f>'PR-RAS'!E107</f>
        <v>184885.42</v>
      </c>
      <c r="E103" s="1">
        <v>0</v>
      </c>
      <c r="F103" s="1">
        <v>0</v>
      </c>
      <c r="G103" s="2">
        <f t="shared" si="0"/>
        <v>37744.777679999999</v>
      </c>
      <c r="H103" s="2">
        <f t="shared" si="1"/>
        <v>0.42000000001280569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184839.38</v>
      </c>
      <c r="E105" s="1">
        <v>0</v>
      </c>
      <c r="F105" s="1">
        <v>0</v>
      </c>
      <c r="G105" s="2">
        <f t="shared" si="0"/>
        <v>38446.591039999999</v>
      </c>
      <c r="H105" s="2">
        <f t="shared" si="1"/>
        <v>0.38000000000465661</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276</v>
      </c>
      <c r="D106" s="1">
        <f>'PR-RAS'!E110</f>
        <v>46.04</v>
      </c>
      <c r="E106" s="1">
        <v>0</v>
      </c>
      <c r="F106" s="1">
        <v>0</v>
      </c>
      <c r="G106" s="2">
        <f t="shared" si="0"/>
        <v>38.648399999999995</v>
      </c>
      <c r="H106" s="2">
        <f t="shared" si="1"/>
        <v>3.9999999999999147E-2</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726070</v>
      </c>
      <c r="D108" s="1">
        <f>'PR-RAS'!E112</f>
        <v>1980237.8399999999</v>
      </c>
      <c r="E108" s="1">
        <v>0</v>
      </c>
      <c r="F108" s="1">
        <v>0</v>
      </c>
      <c r="G108" s="2">
        <f t="shared" si="0"/>
        <v>501460.38775999995</v>
      </c>
      <c r="H108" s="2">
        <f t="shared" si="1"/>
        <v>0.16000000014901161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5684</v>
      </c>
      <c r="D110" s="1">
        <f>'PR-RAS'!E114</f>
        <v>1959.18</v>
      </c>
      <c r="E110" s="1">
        <v>0</v>
      </c>
      <c r="F110" s="1">
        <v>0</v>
      </c>
      <c r="G110" s="2">
        <f t="shared" si="0"/>
        <v>1046.65724</v>
      </c>
      <c r="H110" s="2">
        <f t="shared" si="1"/>
        <v>0.18000000000006366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536461</v>
      </c>
      <c r="D111" s="1">
        <f>'PR-RAS'!E115</f>
        <v>1976453.66</v>
      </c>
      <c r="E111" s="1">
        <v>0</v>
      </c>
      <c r="F111" s="1">
        <v>0</v>
      </c>
      <c r="G111" s="2">
        <f t="shared" si="0"/>
        <v>493830.51520000002</v>
      </c>
      <c r="H111" s="2">
        <f t="shared" si="1"/>
        <v>0.34000000008381903</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183925</v>
      </c>
      <c r="D113" s="1">
        <f>'PR-RAS'!E117</f>
        <v>1825</v>
      </c>
      <c r="E113" s="1">
        <v>0</v>
      </c>
      <c r="F113" s="1">
        <v>0</v>
      </c>
      <c r="G113" s="2">
        <f t="shared" si="0"/>
        <v>21008.400000000001</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627682</v>
      </c>
      <c r="D116" s="1">
        <f>'PR-RAS'!E120</f>
        <v>637370.48</v>
      </c>
      <c r="E116" s="1">
        <v>0</v>
      </c>
      <c r="F116" s="1">
        <v>0</v>
      </c>
      <c r="G116" s="2">
        <f t="shared" si="0"/>
        <v>218778.6404</v>
      </c>
      <c r="H116" s="2">
        <f t="shared" si="1"/>
        <v>0.47999999998137355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68470</v>
      </c>
      <c r="D117" s="1">
        <f>'PR-RAS'!E121</f>
        <v>25866.71</v>
      </c>
      <c r="E117" s="1">
        <v>0</v>
      </c>
      <c r="F117" s="1">
        <v>0</v>
      </c>
      <c r="G117" s="2">
        <f t="shared" si="0"/>
        <v>13943.596720000001</v>
      </c>
      <c r="H117" s="2">
        <f t="shared" si="1"/>
        <v>0.29000000000087311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559212</v>
      </c>
      <c r="D118" s="1">
        <f>'PR-RAS'!E122</f>
        <v>611503.77</v>
      </c>
      <c r="E118" s="1">
        <v>0</v>
      </c>
      <c r="F118" s="1">
        <v>0</v>
      </c>
      <c r="G118" s="2">
        <f t="shared" si="0"/>
        <v>208519.68618000002</v>
      </c>
      <c r="H118" s="2">
        <f t="shared" si="1"/>
        <v>0.22999999998137355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71017</v>
      </c>
      <c r="D120" s="1">
        <f>'PR-RAS'!E124</f>
        <v>114617.16</v>
      </c>
      <c r="E120" s="1">
        <v>0</v>
      </c>
      <c r="F120" s="1">
        <v>0</v>
      </c>
      <c r="G120" s="2">
        <f t="shared" si="0"/>
        <v>35729.907079999997</v>
      </c>
      <c r="H120" s="2">
        <f t="shared" si="1"/>
        <v>0.16000000000349246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71017</v>
      </c>
      <c r="D121" s="1">
        <f>'PR-RAS'!E125</f>
        <v>63717.16</v>
      </c>
      <c r="E121" s="1">
        <v>0</v>
      </c>
      <c r="F121" s="1">
        <v>0</v>
      </c>
      <c r="G121" s="2">
        <f t="shared" si="0"/>
        <v>23814.1584</v>
      </c>
      <c r="H121" s="2">
        <f t="shared" si="1"/>
        <v>0.16000000000349246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20555.2</v>
      </c>
      <c r="E122" s="1">
        <v>0</v>
      </c>
      <c r="F122" s="1">
        <v>0</v>
      </c>
      <c r="G122" s="2">
        <f t="shared" si="0"/>
        <v>4974.3584000000001</v>
      </c>
      <c r="H122" s="2">
        <f t="shared" si="1"/>
        <v>0.2000000000007276</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71017</v>
      </c>
      <c r="D123" s="1">
        <f>'PR-RAS'!E127</f>
        <v>43161.96</v>
      </c>
      <c r="E123" s="1">
        <v>0</v>
      </c>
      <c r="F123" s="1">
        <v>0</v>
      </c>
      <c r="G123" s="2">
        <f t="shared" si="0"/>
        <v>19195.592239999998</v>
      </c>
      <c r="H123" s="2">
        <f t="shared" si="1"/>
        <v>4.0000000000873115E-2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50900</v>
      </c>
      <c r="E124" s="1">
        <v>0</v>
      </c>
      <c r="F124" s="1">
        <v>0</v>
      </c>
      <c r="G124" s="2">
        <f t="shared" si="0"/>
        <v>12521.4</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50900</v>
      </c>
      <c r="E125" s="1">
        <v>0</v>
      </c>
      <c r="F125" s="1">
        <v>0</v>
      </c>
      <c r="G125" s="2">
        <f t="shared" si="0"/>
        <v>12623.2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9332717</v>
      </c>
      <c r="D147" s="1">
        <f>'PR-RAS'!E151</f>
        <v>10613159.24</v>
      </c>
      <c r="E147" s="1">
        <v>0</v>
      </c>
      <c r="F147" s="1">
        <v>0</v>
      </c>
      <c r="G147" s="2">
        <f t="shared" si="0"/>
        <v>4461619.1800799994</v>
      </c>
      <c r="H147" s="2">
        <f t="shared" si="1"/>
        <v>0.24000000022351742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1515483</v>
      </c>
      <c r="D148" s="1">
        <f>'PR-RAS'!E152</f>
        <v>1530330.33</v>
      </c>
      <c r="E148" s="1">
        <v>0</v>
      </c>
      <c r="F148" s="1">
        <v>0</v>
      </c>
      <c r="G148" s="2">
        <f t="shared" si="0"/>
        <v>672693.11801999994</v>
      </c>
      <c r="H148" s="2">
        <f t="shared" si="1"/>
        <v>0.33000000007450581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1304489</v>
      </c>
      <c r="D149" s="1">
        <f>'PR-RAS'!E153</f>
        <v>1171135.06</v>
      </c>
      <c r="E149" s="1">
        <v>0</v>
      </c>
      <c r="F149" s="1">
        <v>0</v>
      </c>
      <c r="G149" s="2">
        <f t="shared" si="0"/>
        <v>539720.34976000001</v>
      </c>
      <c r="H149" s="2">
        <f t="shared" si="1"/>
        <v>6.0000000055879354E-2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1304489</v>
      </c>
      <c r="D150" s="1">
        <f>'PR-RAS'!E154</f>
        <v>1171135.06</v>
      </c>
      <c r="E150" s="1">
        <v>0</v>
      </c>
      <c r="F150" s="1">
        <v>0</v>
      </c>
      <c r="G150" s="2">
        <f t="shared" si="0"/>
        <v>543367.10887999996</v>
      </c>
      <c r="H150" s="2">
        <f t="shared" si="1"/>
        <v>6.0000000055879354E-2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165912.24</v>
      </c>
      <c r="E154" s="1">
        <v>0</v>
      </c>
      <c r="F154" s="1">
        <v>0</v>
      </c>
      <c r="G154" s="2">
        <f t="shared" si="0"/>
        <v>50769.145439999993</v>
      </c>
      <c r="H154" s="2">
        <f t="shared" si="1"/>
        <v>0.23999999999068677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210994</v>
      </c>
      <c r="D155" s="1">
        <f>'PR-RAS'!E159</f>
        <v>193283.03</v>
      </c>
      <c r="E155" s="1">
        <v>0</v>
      </c>
      <c r="F155" s="1">
        <v>0</v>
      </c>
      <c r="G155" s="2">
        <f t="shared" si="0"/>
        <v>92024.249240000005</v>
      </c>
      <c r="H155" s="2">
        <f t="shared" si="1"/>
        <v>2.9999999998835847E-2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210994</v>
      </c>
      <c r="D157" s="1">
        <f>'PR-RAS'!E161</f>
        <v>193283.03</v>
      </c>
      <c r="E157" s="1">
        <v>0</v>
      </c>
      <c r="F157" s="1">
        <v>0</v>
      </c>
      <c r="G157" s="2">
        <f t="shared" si="0"/>
        <v>93219.369360000012</v>
      </c>
      <c r="H157" s="2">
        <f t="shared" si="1"/>
        <v>2.9999999998835847E-2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4182439</v>
      </c>
      <c r="D159" s="1">
        <f>'PR-RAS'!E163</f>
        <v>4442604.7</v>
      </c>
      <c r="E159" s="1">
        <v>0</v>
      </c>
      <c r="F159" s="1">
        <v>0</v>
      </c>
      <c r="G159" s="2">
        <f t="shared" si="0"/>
        <v>2064688.4472000001</v>
      </c>
      <c r="H159" s="2">
        <f t="shared" si="1"/>
        <v>0.29999999981373549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138723</v>
      </c>
      <c r="D160" s="1">
        <f>'PR-RAS'!E164</f>
        <v>107510.95999999999</v>
      </c>
      <c r="E160" s="1">
        <v>0</v>
      </c>
      <c r="F160" s="1">
        <v>0</v>
      </c>
      <c r="G160" s="2">
        <f t="shared" si="0"/>
        <v>56245.442279999996</v>
      </c>
      <c r="H160" s="2">
        <f t="shared" si="1"/>
        <v>4.0000000008149073E-2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29348.62</v>
      </c>
      <c r="E161" s="1">
        <v>0</v>
      </c>
      <c r="F161" s="1">
        <v>0</v>
      </c>
      <c r="G161" s="2">
        <f t="shared" si="0"/>
        <v>9391.5583999999999</v>
      </c>
      <c r="H161" s="2">
        <f t="shared" si="1"/>
        <v>0.38000000000101863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32864</v>
      </c>
      <c r="D162" s="1">
        <f>'PR-RAS'!E166</f>
        <v>45544</v>
      </c>
      <c r="E162" s="1">
        <v>0</v>
      </c>
      <c r="F162" s="1">
        <v>0</v>
      </c>
      <c r="G162" s="2">
        <f t="shared" si="0"/>
        <v>19956.272000000001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7198</v>
      </c>
      <c r="D163" s="1">
        <f>'PR-RAS'!E167</f>
        <v>10162.5</v>
      </c>
      <c r="E163" s="1">
        <v>0</v>
      </c>
      <c r="F163" s="1">
        <v>0</v>
      </c>
      <c r="G163" s="2">
        <f t="shared" si="0"/>
        <v>4458.7260000000006</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98661</v>
      </c>
      <c r="D164" s="1">
        <f>'PR-RAS'!E168</f>
        <v>22455.84</v>
      </c>
      <c r="E164" s="1">
        <v>0</v>
      </c>
      <c r="F164" s="1">
        <v>0</v>
      </c>
      <c r="G164" s="2">
        <f t="shared" si="0"/>
        <v>23402.346839999998</v>
      </c>
      <c r="H164" s="2">
        <f t="shared" si="1"/>
        <v>0.15999999999985448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525294</v>
      </c>
      <c r="D165" s="1">
        <f>'PR-RAS'!E169</f>
        <v>814979.6</v>
      </c>
      <c r="E165" s="1">
        <v>0</v>
      </c>
      <c r="F165" s="1">
        <v>0</v>
      </c>
      <c r="G165" s="2">
        <f t="shared" si="0"/>
        <v>353461.52480000007</v>
      </c>
      <c r="H165" s="2">
        <f t="shared" si="1"/>
        <v>0.40000000002328306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56550</v>
      </c>
      <c r="D166" s="1">
        <f>'PR-RAS'!E170</f>
        <v>73285.149999999994</v>
      </c>
      <c r="E166" s="1">
        <v>0</v>
      </c>
      <c r="F166" s="1">
        <v>0</v>
      </c>
      <c r="G166" s="2">
        <f t="shared" si="0"/>
        <v>33514.849499999997</v>
      </c>
      <c r="H166" s="2">
        <f t="shared" si="1"/>
        <v>0.14999999999417923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11617.32</v>
      </c>
      <c r="E167" s="1">
        <v>0</v>
      </c>
      <c r="F167" s="1">
        <v>0</v>
      </c>
      <c r="G167" s="2">
        <f t="shared" si="0"/>
        <v>3856.9502400000001</v>
      </c>
      <c r="H167" s="2">
        <f t="shared" si="1"/>
        <v>0.31999999999970896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445496</v>
      </c>
      <c r="D168" s="1">
        <f>'PR-RAS'!E172</f>
        <v>666890.53</v>
      </c>
      <c r="E168" s="1">
        <v>0</v>
      </c>
      <c r="F168" s="1">
        <v>0</v>
      </c>
      <c r="G168" s="2">
        <f t="shared" si="0"/>
        <v>297139.26902000001</v>
      </c>
      <c r="H168" s="2">
        <f t="shared" si="1"/>
        <v>0.46999999997206032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37022.269999999997</v>
      </c>
      <c r="E169" s="1">
        <v>0</v>
      </c>
      <c r="F169" s="1">
        <v>0</v>
      </c>
      <c r="G169" s="2">
        <f t="shared" si="0"/>
        <v>12439.48272</v>
      </c>
      <c r="H169" s="2">
        <f t="shared" si="1"/>
        <v>0.26999999999679858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23248</v>
      </c>
      <c r="D170" s="1">
        <f>'PR-RAS'!E174</f>
        <v>26164.33</v>
      </c>
      <c r="E170" s="1">
        <v>0</v>
      </c>
      <c r="F170" s="1">
        <v>0</v>
      </c>
      <c r="G170" s="2">
        <f t="shared" si="0"/>
        <v>12772.455540000001</v>
      </c>
      <c r="H170" s="2">
        <f t="shared" si="1"/>
        <v>0.33000000000174623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2904069</v>
      </c>
      <c r="D173" s="1">
        <f>'PR-RAS'!E177</f>
        <v>3176099.64</v>
      </c>
      <c r="E173" s="1">
        <v>0</v>
      </c>
      <c r="F173" s="1">
        <v>0</v>
      </c>
      <c r="G173" s="2">
        <f t="shared" si="0"/>
        <v>1592078.1441600001</v>
      </c>
      <c r="H173" s="2">
        <f t="shared" si="1"/>
        <v>0.35999999986961484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42943</v>
      </c>
      <c r="D174" s="1">
        <f>'PR-RAS'!E178</f>
        <v>40260.07</v>
      </c>
      <c r="E174" s="1">
        <v>0</v>
      </c>
      <c r="F174" s="1">
        <v>0</v>
      </c>
      <c r="G174" s="2">
        <f t="shared" si="0"/>
        <v>21359.123219999998</v>
      </c>
      <c r="H174" s="2">
        <f t="shared" si="1"/>
        <v>6.9999999999708962E-2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838129</v>
      </c>
      <c r="D175" s="1">
        <f>'PR-RAS'!E179</f>
        <v>1081173.19</v>
      </c>
      <c r="E175" s="1">
        <v>0</v>
      </c>
      <c r="F175" s="1">
        <v>0</v>
      </c>
      <c r="G175" s="2">
        <f t="shared" si="0"/>
        <v>522082.71611999994</v>
      </c>
      <c r="H175" s="2">
        <f t="shared" si="1"/>
        <v>0.18999999994412065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112991</v>
      </c>
      <c r="D176" s="1">
        <f>'PR-RAS'!E180</f>
        <v>178692.48000000001</v>
      </c>
      <c r="E176" s="1">
        <v>0</v>
      </c>
      <c r="F176" s="1">
        <v>0</v>
      </c>
      <c r="G176" s="2">
        <f t="shared" si="0"/>
        <v>82315.793000000005</v>
      </c>
      <c r="H176" s="2">
        <f t="shared" si="1"/>
        <v>0.48000000001047738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623377</v>
      </c>
      <c r="D177" s="1">
        <f>'PR-RAS'!E181</f>
        <v>514287.02</v>
      </c>
      <c r="E177" s="1">
        <v>0</v>
      </c>
      <c r="F177" s="1">
        <v>0</v>
      </c>
      <c r="G177" s="2">
        <f t="shared" si="0"/>
        <v>290743.38303999999</v>
      </c>
      <c r="H177" s="2">
        <f t="shared" si="1"/>
        <v>2.0000000018626451E-2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14400</v>
      </c>
      <c r="D178" s="1">
        <f>'PR-RAS'!E182</f>
        <v>86206</v>
      </c>
      <c r="E178" s="1">
        <v>0</v>
      </c>
      <c r="F178" s="1">
        <v>0</v>
      </c>
      <c r="G178" s="2">
        <f t="shared" si="0"/>
        <v>33065.723999999995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407496</v>
      </c>
      <c r="D179" s="1">
        <f>'PR-RAS'!E183</f>
        <v>148290</v>
      </c>
      <c r="E179" s="1">
        <v>0</v>
      </c>
      <c r="F179" s="1">
        <v>0</v>
      </c>
      <c r="G179" s="2">
        <f t="shared" si="0"/>
        <v>125325.52799999999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747444</v>
      </c>
      <c r="D180" s="1">
        <f>'PR-RAS'!E184</f>
        <v>727048.03</v>
      </c>
      <c r="E180" s="1">
        <v>0</v>
      </c>
      <c r="F180" s="1">
        <v>0</v>
      </c>
      <c r="G180" s="2">
        <f t="shared" si="0"/>
        <v>394075.67073999997</v>
      </c>
      <c r="H180" s="2">
        <f t="shared" si="1"/>
        <v>3.0000000027939677E-2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73864</v>
      </c>
      <c r="D181" s="1">
        <f>'PR-RAS'!E185</f>
        <v>98260.41</v>
      </c>
      <c r="E181" s="1">
        <v>0</v>
      </c>
      <c r="F181" s="1">
        <v>0</v>
      </c>
      <c r="G181" s="2">
        <f t="shared" si="0"/>
        <v>48669.267599999999</v>
      </c>
      <c r="H181" s="2">
        <f t="shared" si="1"/>
        <v>0.41000000000349246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43425</v>
      </c>
      <c r="D182" s="1">
        <f>'PR-RAS'!E186</f>
        <v>301882.44</v>
      </c>
      <c r="E182" s="1">
        <v>0</v>
      </c>
      <c r="F182" s="1">
        <v>0</v>
      </c>
      <c r="G182" s="2">
        <f t="shared" si="0"/>
        <v>117141.36828</v>
      </c>
      <c r="H182" s="2">
        <f t="shared" si="1"/>
        <v>0.44000000000232831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614353</v>
      </c>
      <c r="D184" s="1">
        <f>'PR-RAS'!E188</f>
        <v>344014.5</v>
      </c>
      <c r="E184" s="1">
        <v>0</v>
      </c>
      <c r="F184" s="1">
        <v>0</v>
      </c>
      <c r="G184" s="2">
        <f t="shared" si="0"/>
        <v>238335.90599999999</v>
      </c>
      <c r="H184" s="2">
        <f t="shared" si="1"/>
        <v>0.5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167088</v>
      </c>
      <c r="D185" s="1">
        <f>'PR-RAS'!E189</f>
        <v>13607.52</v>
      </c>
      <c r="E185" s="1">
        <v>0</v>
      </c>
      <c r="F185" s="1">
        <v>0</v>
      </c>
      <c r="G185" s="2">
        <f t="shared" si="0"/>
        <v>35751.759360000004</v>
      </c>
      <c r="H185" s="2">
        <f t="shared" si="1"/>
        <v>0.47999999999956344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13321</v>
      </c>
      <c r="D186" s="1">
        <f>'PR-RAS'!E190</f>
        <v>40586.769999999997</v>
      </c>
      <c r="E186" s="1">
        <v>0</v>
      </c>
      <c r="F186" s="1">
        <v>0</v>
      </c>
      <c r="G186" s="2">
        <f t="shared" si="0"/>
        <v>17481.489899999997</v>
      </c>
      <c r="H186" s="2">
        <f t="shared" si="1"/>
        <v>0.23000000000320142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82371</v>
      </c>
      <c r="D187" s="1">
        <f>'PR-RAS'!E191</f>
        <v>76463.42</v>
      </c>
      <c r="E187" s="1">
        <v>0</v>
      </c>
      <c r="F187" s="1">
        <v>0</v>
      </c>
      <c r="G187" s="2">
        <f t="shared" si="0"/>
        <v>43765.398240000002</v>
      </c>
      <c r="H187" s="2">
        <f t="shared" si="1"/>
        <v>0.41999999999825377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32988</v>
      </c>
      <c r="D188" s="1">
        <f>'PR-RAS'!E192</f>
        <v>44741.23</v>
      </c>
      <c r="E188" s="1">
        <v>0</v>
      </c>
      <c r="F188" s="1">
        <v>0</v>
      </c>
      <c r="G188" s="2">
        <f t="shared" si="0"/>
        <v>22901.976020000002</v>
      </c>
      <c r="H188" s="2">
        <f t="shared" si="1"/>
        <v>0.23000000000320142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318585</v>
      </c>
      <c r="D191" s="1">
        <f>'PR-RAS'!E195</f>
        <v>168615.56</v>
      </c>
      <c r="E191" s="1">
        <v>0</v>
      </c>
      <c r="F191" s="1">
        <v>0</v>
      </c>
      <c r="G191" s="2">
        <f t="shared" si="0"/>
        <v>124605.0628</v>
      </c>
      <c r="H191" s="2">
        <f t="shared" si="1"/>
        <v>0.44000000000232831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18682</v>
      </c>
      <c r="D192" s="1">
        <f>'PR-RAS'!E196</f>
        <v>23628.789999999997</v>
      </c>
      <c r="E192" s="1">
        <v>0</v>
      </c>
      <c r="F192" s="1">
        <v>0</v>
      </c>
      <c r="G192" s="2">
        <f t="shared" si="0"/>
        <v>12594.459779999997</v>
      </c>
      <c r="H192" s="2">
        <f t="shared" si="1"/>
        <v>0.21000000000276486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18682</v>
      </c>
      <c r="D206" s="1">
        <f>'PR-RAS'!E210</f>
        <v>23628.789999999997</v>
      </c>
      <c r="E206" s="1">
        <v>0</v>
      </c>
      <c r="F206" s="1">
        <v>0</v>
      </c>
      <c r="G206" s="2">
        <f t="shared" si="0"/>
        <v>13517.613899999997</v>
      </c>
      <c r="H206" s="2">
        <f t="shared" si="1"/>
        <v>0.21000000000276486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18682</v>
      </c>
      <c r="D207" s="1">
        <f>'PR-RAS'!E211</f>
        <v>23620.94</v>
      </c>
      <c r="E207" s="1">
        <v>0</v>
      </c>
      <c r="F207" s="1">
        <v>0</v>
      </c>
      <c r="G207" s="2">
        <f t="shared" si="0"/>
        <v>13580.31928</v>
      </c>
      <c r="H207" s="2">
        <f t="shared" si="1"/>
        <v>6.0000000001309672E-2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7.85</v>
      </c>
      <c r="E208" s="1">
        <v>0</v>
      </c>
      <c r="F208" s="1">
        <v>0</v>
      </c>
      <c r="G208" s="2">
        <f t="shared" si="0"/>
        <v>3.2498999999999998</v>
      </c>
      <c r="H208" s="2">
        <f t="shared" si="1"/>
        <v>0.15000000000000036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483000</v>
      </c>
      <c r="E211" s="1">
        <v>0</v>
      </c>
      <c r="F211" s="1">
        <v>0</v>
      </c>
      <c r="G211" s="2">
        <f t="shared" si="0"/>
        <v>202860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483000</v>
      </c>
      <c r="E215" s="1">
        <v>0</v>
      </c>
      <c r="F215" s="1">
        <v>0</v>
      </c>
      <c r="G215" s="2">
        <f t="shared" si="0"/>
        <v>206724</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483000</v>
      </c>
      <c r="E217" s="1">
        <v>0</v>
      </c>
      <c r="F217" s="1">
        <v>0</v>
      </c>
      <c r="G217" s="2">
        <f t="shared" si="0"/>
        <v>208656</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110183.79000000001</v>
      </c>
      <c r="E220" s="1">
        <v>0</v>
      </c>
      <c r="F220" s="1">
        <v>0</v>
      </c>
      <c r="G220" s="2">
        <f t="shared" si="0"/>
        <v>48260.500020000007</v>
      </c>
      <c r="H220" s="2">
        <f t="shared" si="1"/>
        <v>0.20999999999185093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38183.79</v>
      </c>
      <c r="E227" s="1">
        <v>0</v>
      </c>
      <c r="F227" s="1">
        <v>0</v>
      </c>
      <c r="G227" s="2">
        <f t="shared" si="0"/>
        <v>17259.073080000002</v>
      </c>
      <c r="H227" s="2">
        <f t="shared" si="1"/>
        <v>0.20999999999912689</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38183.79</v>
      </c>
      <c r="E228" s="1">
        <v>0</v>
      </c>
      <c r="F228" s="1">
        <v>0</v>
      </c>
      <c r="G228" s="2">
        <f t="shared" si="0"/>
        <v>17335.44066</v>
      </c>
      <c r="H228" s="2">
        <f t="shared" si="1"/>
        <v>0.20999999999912689</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72000</v>
      </c>
      <c r="E232" s="1">
        <v>0</v>
      </c>
      <c r="F232" s="1">
        <v>0</v>
      </c>
      <c r="G232" s="2">
        <f t="shared" si="0"/>
        <v>33264</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72000</v>
      </c>
      <c r="E233" s="1">
        <v>0</v>
      </c>
      <c r="F233" s="1">
        <v>0</v>
      </c>
      <c r="G233" s="2">
        <f t="shared" si="0"/>
        <v>33408</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1509919</v>
      </c>
      <c r="D248" s="1">
        <f>'PR-RAS'!E252</f>
        <v>1406009.08</v>
      </c>
      <c r="E248" s="1">
        <v>0</v>
      </c>
      <c r="F248" s="1">
        <v>0</v>
      </c>
      <c r="G248" s="2">
        <f t="shared" si="0"/>
        <v>1067518.4785200001</v>
      </c>
      <c r="H248" s="2">
        <f t="shared" si="1"/>
        <v>8.0000000074505806E-2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1509919</v>
      </c>
      <c r="D255" s="1">
        <f>'PR-RAS'!E259</f>
        <v>1406009.08</v>
      </c>
      <c r="E255" s="1">
        <v>0</v>
      </c>
      <c r="F255" s="1">
        <v>0</v>
      </c>
      <c r="G255" s="2">
        <f t="shared" si="0"/>
        <v>1097772.0386400002</v>
      </c>
      <c r="H255" s="2">
        <f t="shared" si="1"/>
        <v>8.0000000074505806E-2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1024370</v>
      </c>
      <c r="D256" s="1">
        <f>'PR-RAS'!E260</f>
        <v>595422.79</v>
      </c>
      <c r="E256" s="1">
        <v>0</v>
      </c>
      <c r="F256" s="1">
        <v>0</v>
      </c>
      <c r="G256" s="2">
        <f t="shared" si="0"/>
        <v>564879.97290000005</v>
      </c>
      <c r="H256" s="2">
        <f t="shared" si="1"/>
        <v>0.2099999999627471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485549</v>
      </c>
      <c r="D257" s="1">
        <f>'PR-RAS'!E261</f>
        <v>810586.29</v>
      </c>
      <c r="E257" s="1">
        <v>0</v>
      </c>
      <c r="F257" s="1">
        <v>0</v>
      </c>
      <c r="G257" s="2">
        <f t="shared" si="0"/>
        <v>539320.72447999998</v>
      </c>
      <c r="H257" s="2">
        <f t="shared" si="1"/>
        <v>0.2900000000372529</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2106194</v>
      </c>
      <c r="D259" s="1">
        <f>'PR-RAS'!E263</f>
        <v>2617402.5499999998</v>
      </c>
      <c r="E259" s="1">
        <v>0</v>
      </c>
      <c r="F259" s="1">
        <v>0</v>
      </c>
      <c r="G259" s="2">
        <f t="shared" si="0"/>
        <v>1893977.7678</v>
      </c>
      <c r="H259" s="2">
        <f t="shared" si="1"/>
        <v>0.45000000018626451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2106194</v>
      </c>
      <c r="D260" s="1">
        <f>'PR-RAS'!E264</f>
        <v>1928492.78</v>
      </c>
      <c r="E260" s="1">
        <v>0</v>
      </c>
      <c r="F260" s="1">
        <v>0</v>
      </c>
      <c r="G260" s="2">
        <f t="shared" si="0"/>
        <v>1544463.5060400001</v>
      </c>
      <c r="H260" s="2">
        <f t="shared" si="1"/>
        <v>0.21999999997206032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2106194</v>
      </c>
      <c r="D261" s="1">
        <f>'PR-RAS'!E265</f>
        <v>1928492.78</v>
      </c>
      <c r="E261" s="1">
        <v>0</v>
      </c>
      <c r="F261" s="1">
        <v>0</v>
      </c>
      <c r="G261" s="2">
        <f t="shared" si="0"/>
        <v>1550426.6856000002</v>
      </c>
      <c r="H261" s="2">
        <f t="shared" si="1"/>
        <v>0.21999999997206032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102231.93</v>
      </c>
      <c r="E264" s="1">
        <v>0</v>
      </c>
      <c r="F264" s="1">
        <v>0</v>
      </c>
      <c r="G264" s="2">
        <f t="shared" si="0"/>
        <v>53773.995179999998</v>
      </c>
      <c r="H264" s="2">
        <f t="shared" si="1"/>
        <v>7.0000000006984919E-2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102231.93</v>
      </c>
      <c r="E266" s="1">
        <v>0</v>
      </c>
      <c r="F266" s="1">
        <v>0</v>
      </c>
      <c r="G266" s="2">
        <f t="shared" si="8"/>
        <v>54182.922899999998</v>
      </c>
      <c r="H266" s="2">
        <f t="shared" si="9"/>
        <v>7.0000000006984919E-2</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586677.84</v>
      </c>
      <c r="E269" s="1">
        <v>0</v>
      </c>
      <c r="F269" s="1">
        <v>0</v>
      </c>
      <c r="G269" s="2">
        <f t="shared" si="8"/>
        <v>314459.32224000001</v>
      </c>
      <c r="H269" s="2">
        <f t="shared" si="9"/>
        <v>0.16000000003259629</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586677.84</v>
      </c>
      <c r="E270" s="1">
        <v>0</v>
      </c>
      <c r="F270" s="1">
        <v>0</v>
      </c>
      <c r="G270" s="2">
        <f t="shared" si="8"/>
        <v>315632.67791999999</v>
      </c>
      <c r="H270" s="2">
        <f t="shared" si="9"/>
        <v>0.16000000003259629</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9332717</v>
      </c>
      <c r="D285" s="1">
        <f>'PR-RAS'!E289</f>
        <v>10613159.24</v>
      </c>
      <c r="E285" s="1">
        <v>0</v>
      </c>
      <c r="F285" s="1">
        <v>0</v>
      </c>
      <c r="G285" s="2">
        <f t="shared" si="8"/>
        <v>8678766.07632</v>
      </c>
      <c r="H285" s="2">
        <f t="shared" si="9"/>
        <v>0.24000000022351742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2052481</v>
      </c>
      <c r="D286" s="1">
        <f>'PR-RAS'!E290</f>
        <v>5185150.4000000004</v>
      </c>
      <c r="E286" s="1">
        <v>0</v>
      </c>
      <c r="F286" s="1">
        <v>0</v>
      </c>
      <c r="G286" s="2">
        <f t="shared" si="8"/>
        <v>3540492.8130000001</v>
      </c>
      <c r="H286" s="2">
        <f t="shared" si="9"/>
        <v>0.40000000037252903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1140722</v>
      </c>
      <c r="D288" s="1">
        <f>'PR-RAS'!E292</f>
        <v>10496.1</v>
      </c>
      <c r="E288" s="1">
        <v>0</v>
      </c>
      <c r="F288" s="1">
        <v>0</v>
      </c>
      <c r="G288" s="2">
        <f t="shared" si="8"/>
        <v>333411.97539999994</v>
      </c>
      <c r="H288" s="2">
        <f t="shared" si="9"/>
        <v>0.1000000000003638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1374584</v>
      </c>
      <c r="D290" s="1">
        <f>'PR-RAS'!E294</f>
        <v>0</v>
      </c>
      <c r="E290" s="1">
        <v>0</v>
      </c>
      <c r="F290" s="1">
        <v>0</v>
      </c>
      <c r="G290" s="2">
        <f t="shared" si="8"/>
        <v>397254.77599999995</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555255</v>
      </c>
      <c r="D293" s="1">
        <f>'PR-RAS'!E298</f>
        <v>17518.080000000002</v>
      </c>
      <c r="E293" s="1">
        <v>0</v>
      </c>
      <c r="F293" s="1">
        <v>0</v>
      </c>
      <c r="G293" s="2">
        <f t="shared" si="8"/>
        <v>172365.01871999999</v>
      </c>
      <c r="H293" s="2">
        <f t="shared" si="9"/>
        <v>8.000000000174623E-2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10675</v>
      </c>
      <c r="D294" s="1">
        <f>'PR-RAS'!E299</f>
        <v>0</v>
      </c>
      <c r="E294" s="1">
        <v>0</v>
      </c>
      <c r="F294" s="1">
        <v>0</v>
      </c>
      <c r="G294" s="2">
        <f t="shared" si="8"/>
        <v>3127.7749999999996</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10675</v>
      </c>
      <c r="D295" s="1">
        <f>'PR-RAS'!E300</f>
        <v>0</v>
      </c>
      <c r="E295" s="1">
        <v>0</v>
      </c>
      <c r="F295" s="1">
        <v>0</v>
      </c>
      <c r="G295" s="2">
        <f t="shared" si="8"/>
        <v>3138.45</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10675</v>
      </c>
      <c r="D296" s="1">
        <f>'PR-RAS'!E301</f>
        <v>0</v>
      </c>
      <c r="E296" s="1">
        <v>0</v>
      </c>
      <c r="F296" s="1">
        <v>0</v>
      </c>
      <c r="G296" s="2">
        <f t="shared" si="8"/>
        <v>3149.125</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544580</v>
      </c>
      <c r="D306" s="1">
        <f>'PR-RAS'!E311</f>
        <v>17518.080000000002</v>
      </c>
      <c r="E306" s="1">
        <v>0</v>
      </c>
      <c r="F306" s="1">
        <v>0</v>
      </c>
      <c r="G306" s="2">
        <f t="shared" si="8"/>
        <v>176782.92879999999</v>
      </c>
      <c r="H306" s="2">
        <f t="shared" si="9"/>
        <v>8.000000000174623E-2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544580</v>
      </c>
      <c r="D307" s="1">
        <f>'PR-RAS'!E312</f>
        <v>17518.080000000002</v>
      </c>
      <c r="E307" s="1">
        <v>0</v>
      </c>
      <c r="F307" s="1">
        <v>0</v>
      </c>
      <c r="G307" s="2">
        <f t="shared" si="8"/>
        <v>177362.54496</v>
      </c>
      <c r="H307" s="2">
        <f t="shared" si="9"/>
        <v>8.000000000174623E-2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544580</v>
      </c>
      <c r="D308" s="1">
        <f>'PR-RAS'!E313</f>
        <v>17518.080000000002</v>
      </c>
      <c r="E308" s="1">
        <v>0</v>
      </c>
      <c r="F308" s="1">
        <v>0</v>
      </c>
      <c r="G308" s="2">
        <f t="shared" si="8"/>
        <v>177942.16112</v>
      </c>
      <c r="H308" s="2">
        <f t="shared" si="9"/>
        <v>8.000000000174623E-2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3986199</v>
      </c>
      <c r="D345" s="1">
        <f>'PR-RAS'!E350</f>
        <v>3900023.11</v>
      </c>
      <c r="E345" s="1">
        <v>0</v>
      </c>
      <c r="F345" s="1">
        <v>0</v>
      </c>
      <c r="G345" s="2">
        <f t="shared" si="8"/>
        <v>4054468.3556799991</v>
      </c>
      <c r="H345" s="2">
        <f t="shared" si="9"/>
        <v>0.10999999986961484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3986199</v>
      </c>
      <c r="D358" s="1">
        <f>'PR-RAS'!E363</f>
        <v>3889451.85</v>
      </c>
      <c r="E358" s="1">
        <v>0</v>
      </c>
      <c r="F358" s="1">
        <v>0</v>
      </c>
      <c r="G358" s="2">
        <f t="shared" si="8"/>
        <v>4200141.6638999991</v>
      </c>
      <c r="H358" s="2">
        <f t="shared" si="9"/>
        <v>0.14999999990686774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3541349</v>
      </c>
      <c r="D359" s="1">
        <f>'PR-RAS'!E364</f>
        <v>3667977.79</v>
      </c>
      <c r="E359" s="1">
        <v>0</v>
      </c>
      <c r="F359" s="1">
        <v>0</v>
      </c>
      <c r="G359" s="2">
        <f t="shared" si="8"/>
        <v>3894075.0396400001</v>
      </c>
      <c r="H359" s="2">
        <f t="shared" si="9"/>
        <v>0.2099999999627471</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7762.5</v>
      </c>
      <c r="E361" s="1">
        <v>0</v>
      </c>
      <c r="F361" s="1">
        <v>0</v>
      </c>
      <c r="G361" s="2">
        <f t="shared" si="8"/>
        <v>5589</v>
      </c>
      <c r="H361" s="2">
        <f t="shared" si="9"/>
        <v>0.5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762004</v>
      </c>
      <c r="D362" s="1">
        <f>'PR-RAS'!E367</f>
        <v>1661389.93</v>
      </c>
      <c r="E362" s="1">
        <v>0</v>
      </c>
      <c r="F362" s="1">
        <v>0</v>
      </c>
      <c r="G362" s="2">
        <f t="shared" si="8"/>
        <v>1474606.97346</v>
      </c>
      <c r="H362" s="2">
        <f t="shared" si="9"/>
        <v>7.000000006519258E-2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2779345</v>
      </c>
      <c r="D363" s="1">
        <f>'PR-RAS'!E368</f>
        <v>1998825.36</v>
      </c>
      <c r="E363" s="1">
        <v>0</v>
      </c>
      <c r="F363" s="1">
        <v>0</v>
      </c>
      <c r="G363" s="2">
        <f t="shared" si="8"/>
        <v>2453272.4506399999</v>
      </c>
      <c r="H363" s="2">
        <f t="shared" si="9"/>
        <v>0.36000000010244548</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444850</v>
      </c>
      <c r="D364" s="1">
        <f>'PR-RAS'!E369</f>
        <v>221474.06</v>
      </c>
      <c r="E364" s="1">
        <v>0</v>
      </c>
      <c r="F364" s="1">
        <v>0</v>
      </c>
      <c r="G364" s="2">
        <f t="shared" si="8"/>
        <v>322270.71755999996</v>
      </c>
      <c r="H364" s="2">
        <f t="shared" si="9"/>
        <v>5.9999999997671694E-2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229911</v>
      </c>
      <c r="D365" s="1">
        <f>'PR-RAS'!E370</f>
        <v>110218.21</v>
      </c>
      <c r="E365" s="1">
        <v>0</v>
      </c>
      <c r="F365" s="1">
        <v>0</v>
      </c>
      <c r="G365" s="2">
        <f t="shared" si="8"/>
        <v>163926.46088</v>
      </c>
      <c r="H365" s="2">
        <f t="shared" si="9"/>
        <v>0.21000000000640284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6511</v>
      </c>
      <c r="D366" s="1">
        <f>'PR-RAS'!E371</f>
        <v>0</v>
      </c>
      <c r="E366" s="1">
        <v>0</v>
      </c>
      <c r="F366" s="1">
        <v>0</v>
      </c>
      <c r="G366" s="2">
        <f t="shared" si="8"/>
        <v>2376.5149999999999</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47510</v>
      </c>
      <c r="D367" s="1">
        <f>'PR-RAS'!E372</f>
        <v>0</v>
      </c>
      <c r="E367" s="1">
        <v>0</v>
      </c>
      <c r="F367" s="1">
        <v>0</v>
      </c>
      <c r="G367" s="2">
        <f t="shared" si="8"/>
        <v>17388.66</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160918</v>
      </c>
      <c r="D371" s="1">
        <f>'PR-RAS'!E376</f>
        <v>111255.85</v>
      </c>
      <c r="E371" s="1">
        <v>0</v>
      </c>
      <c r="F371" s="1">
        <v>0</v>
      </c>
      <c r="G371" s="2">
        <f t="shared" si="8"/>
        <v>141868.989</v>
      </c>
      <c r="H371" s="2">
        <f t="shared" si="9"/>
        <v>0.14999999999417923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10571.26</v>
      </c>
      <c r="E397" s="1">
        <v>0</v>
      </c>
      <c r="F397" s="1">
        <v>0</v>
      </c>
      <c r="G397" s="2">
        <f t="shared" si="8"/>
        <v>8372.4379200000003</v>
      </c>
      <c r="H397" s="2">
        <f t="shared" si="9"/>
        <v>0.26000000000021828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10571.26</v>
      </c>
      <c r="E398" s="1">
        <v>0</v>
      </c>
      <c r="F398" s="1">
        <v>0</v>
      </c>
      <c r="G398" s="2">
        <f t="shared" si="8"/>
        <v>8393.5804399999997</v>
      </c>
      <c r="H398" s="2">
        <f t="shared" si="9"/>
        <v>0.26000000000021828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3430944</v>
      </c>
      <c r="D403" s="1">
        <f>'PR-RAS'!E408</f>
        <v>3882505.03</v>
      </c>
      <c r="E403" s="1">
        <v>0</v>
      </c>
      <c r="F403" s="1">
        <v>0</v>
      </c>
      <c r="G403" s="2">
        <f t="shared" si="8"/>
        <v>4500773.5321199996</v>
      </c>
      <c r="H403" s="2">
        <f t="shared" si="9"/>
        <v>2.9999999795109034E-2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11940453</v>
      </c>
      <c r="D407" s="1">
        <f>'PR-RAS'!E412</f>
        <v>15815827.720000001</v>
      </c>
      <c r="E407" s="1">
        <v>0</v>
      </c>
      <c r="F407" s="1">
        <v>0</v>
      </c>
      <c r="G407" s="2">
        <f t="shared" si="8"/>
        <v>17690276.026640002</v>
      </c>
      <c r="H407" s="2">
        <f t="shared" si="9"/>
        <v>0.27999999932944775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13318916</v>
      </c>
      <c r="D408" s="1">
        <f>'PR-RAS'!E413</f>
        <v>14513182.35</v>
      </c>
      <c r="E408" s="1">
        <v>0</v>
      </c>
      <c r="F408" s="1">
        <v>0</v>
      </c>
      <c r="G408" s="2">
        <f t="shared" si="8"/>
        <v>17234529.244899999</v>
      </c>
      <c r="H408" s="2">
        <f t="shared" si="9"/>
        <v>0.34999999962747097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1302645.370000001</v>
      </c>
      <c r="E409" s="1">
        <v>0</v>
      </c>
      <c r="F409" s="1">
        <v>0</v>
      </c>
      <c r="G409" s="2">
        <f t="shared" si="8"/>
        <v>1062958.6219200008</v>
      </c>
      <c r="H409" s="2">
        <f t="shared" si="9"/>
        <v>0.37000000104308128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1378463</v>
      </c>
      <c r="D410" s="1">
        <f>'PR-RAS'!E415</f>
        <v>0</v>
      </c>
      <c r="E410" s="1">
        <v>0</v>
      </c>
      <c r="F410" s="1">
        <v>0</v>
      </c>
      <c r="G410" s="2">
        <f t="shared" si="8"/>
        <v>563791.36699999997</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1140722</v>
      </c>
      <c r="D411" s="1">
        <f>'PR-RAS'!E416</f>
        <v>10496.1</v>
      </c>
      <c r="E411" s="1">
        <v>0</v>
      </c>
      <c r="F411" s="1">
        <v>0</v>
      </c>
      <c r="G411" s="2">
        <f t="shared" si="8"/>
        <v>476302.82199999993</v>
      </c>
      <c r="H411" s="2">
        <f t="shared" si="9"/>
        <v>0.1000000000003638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1374584</v>
      </c>
      <c r="D413" s="1">
        <f>'PR-RAS'!E418</f>
        <v>0</v>
      </c>
      <c r="E413" s="1">
        <v>0</v>
      </c>
      <c r="F413" s="1">
        <v>0</v>
      </c>
      <c r="G413" s="2">
        <f t="shared" si="8"/>
        <v>566328.60800000001</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248542</v>
      </c>
      <c r="D414" s="1">
        <f>'PR-RAS'!E420</f>
        <v>10571.26</v>
      </c>
      <c r="E414" s="1">
        <v>0</v>
      </c>
      <c r="F414" s="1">
        <v>0</v>
      </c>
      <c r="G414" s="2">
        <f t="shared" si="8"/>
        <v>111379.70676</v>
      </c>
      <c r="H414" s="2">
        <f t="shared" si="9"/>
        <v>0.26000000000021828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248542</v>
      </c>
      <c r="D478" s="1">
        <f>'PR-RAS'!E484</f>
        <v>10571.26</v>
      </c>
      <c r="E478" s="1">
        <v>0</v>
      </c>
      <c r="F478" s="1">
        <v>0</v>
      </c>
      <c r="G478" s="2">
        <f t="shared" si="8"/>
        <v>128639.51604</v>
      </c>
      <c r="H478" s="2">
        <f t="shared" si="9"/>
        <v>0.26000000000021828</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10571.26</v>
      </c>
      <c r="E496" s="1">
        <v>0</v>
      </c>
      <c r="F496" s="1">
        <v>0</v>
      </c>
      <c r="G496" s="2">
        <f t="shared" si="8"/>
        <v>10465.547399999999</v>
      </c>
      <c r="H496" s="2">
        <f t="shared" si="9"/>
        <v>0.26000000000021828</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10571.26</v>
      </c>
      <c r="E498" s="1">
        <v>0</v>
      </c>
      <c r="F498" s="1">
        <v>0</v>
      </c>
      <c r="G498" s="2">
        <f t="shared" si="8"/>
        <v>10507.83244</v>
      </c>
      <c r="H498" s="2">
        <f t="shared" si="9"/>
        <v>0.26000000000021828</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248542</v>
      </c>
      <c r="D501" s="1">
        <f>'PR-RAS'!E507</f>
        <v>0</v>
      </c>
      <c r="E501" s="1">
        <v>0</v>
      </c>
      <c r="F501" s="1">
        <v>0</v>
      </c>
      <c r="G501" s="2">
        <f t="shared" si="8"/>
        <v>124271</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248542</v>
      </c>
      <c r="D502" s="1">
        <f>'PR-RAS'!E508</f>
        <v>0</v>
      </c>
      <c r="E502" s="1">
        <v>0</v>
      </c>
      <c r="F502" s="1">
        <v>0</v>
      </c>
      <c r="G502" s="2">
        <f t="shared" si="8"/>
        <v>124519.542</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255041.84</v>
      </c>
      <c r="E522" s="1">
        <v>0</v>
      </c>
      <c r="F522" s="1">
        <v>0</v>
      </c>
      <c r="G522" s="2">
        <f t="shared" ref="G522:G809" si="10">(B522/1000)*(C522*1+D522*2)</f>
        <v>265753.59727999999</v>
      </c>
      <c r="H522" s="2">
        <f t="shared" ref="H522:H809" si="11">ABS(C522-ROUND(C522,0))+ABS(D522-ROUND(D522,0))</f>
        <v>0.16000000000349246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255041.84</v>
      </c>
      <c r="E587" s="1">
        <v>0</v>
      </c>
      <c r="F587" s="1">
        <v>0</v>
      </c>
      <c r="G587" s="2">
        <f t="shared" si="10"/>
        <v>298909.03647999995</v>
      </c>
      <c r="H587" s="2">
        <f t="shared" si="11"/>
        <v>0.16000000000349246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6500</v>
      </c>
      <c r="E606" s="1">
        <v>0</v>
      </c>
      <c r="F606" s="1">
        <v>0</v>
      </c>
      <c r="G606" s="2">
        <f t="shared" si="10"/>
        <v>7865</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6500</v>
      </c>
      <c r="E608" s="1">
        <v>0</v>
      </c>
      <c r="F608" s="1">
        <v>0</v>
      </c>
      <c r="G608" s="2">
        <f t="shared" si="10"/>
        <v>7891</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248541.84</v>
      </c>
      <c r="E611" s="1">
        <v>0</v>
      </c>
      <c r="F611" s="1">
        <v>0</v>
      </c>
      <c r="G611" s="2">
        <f t="shared" si="10"/>
        <v>303221.04479999997</v>
      </c>
      <c r="H611" s="2">
        <f t="shared" si="11"/>
        <v>0.16000000000349246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248541.84</v>
      </c>
      <c r="E612" s="1">
        <v>0</v>
      </c>
      <c r="F612" s="1">
        <v>0</v>
      </c>
      <c r="G612" s="2">
        <f t="shared" si="10"/>
        <v>303718.12848000001</v>
      </c>
      <c r="H612" s="2">
        <f t="shared" si="11"/>
        <v>0.16000000000349246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248542</v>
      </c>
      <c r="D629" s="1">
        <f>'PR-RAS'!E635</f>
        <v>0</v>
      </c>
      <c r="E629" s="1">
        <v>0</v>
      </c>
      <c r="F629" s="1">
        <v>0</v>
      </c>
      <c r="G629" s="2">
        <f t="shared" si="10"/>
        <v>156084.37599999999</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244470.58</v>
      </c>
      <c r="E630" s="1">
        <v>0</v>
      </c>
      <c r="F630" s="1">
        <v>0</v>
      </c>
      <c r="G630" s="2">
        <f t="shared" si="10"/>
        <v>307543.98963999999</v>
      </c>
      <c r="H630" s="2">
        <f t="shared" si="11"/>
        <v>0.42000000001280569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12188995</v>
      </c>
      <c r="D633" s="1">
        <f>'PR-RAS'!E639</f>
        <v>15826398.98</v>
      </c>
      <c r="E633" s="1">
        <v>0</v>
      </c>
      <c r="F633" s="1">
        <v>0</v>
      </c>
      <c r="G633" s="2">
        <f t="shared" si="10"/>
        <v>27708013.15072</v>
      </c>
      <c r="H633" s="2">
        <f t="shared" si="11"/>
        <v>1.9999999552965164E-2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13318916</v>
      </c>
      <c r="D634" s="1">
        <f>'PR-RAS'!E640</f>
        <v>14768224.189999999</v>
      </c>
      <c r="E634" s="1">
        <v>0</v>
      </c>
      <c r="F634" s="1">
        <v>0</v>
      </c>
      <c r="G634" s="2">
        <f t="shared" si="10"/>
        <v>27127445.652539998</v>
      </c>
      <c r="H634" s="2">
        <f t="shared" si="11"/>
        <v>0.18999999947845936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1058174.790000001</v>
      </c>
      <c r="E635" s="1">
        <v>0</v>
      </c>
      <c r="F635" s="1">
        <v>0</v>
      </c>
      <c r="G635" s="2">
        <f t="shared" si="10"/>
        <v>1341765.6337200012</v>
      </c>
      <c r="H635" s="2">
        <f t="shared" si="11"/>
        <v>0.20999999903142452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1129921</v>
      </c>
      <c r="D636" s="1">
        <f>'PR-RAS'!E642</f>
        <v>0</v>
      </c>
      <c r="E636" s="1">
        <v>0</v>
      </c>
      <c r="F636" s="1">
        <v>0</v>
      </c>
      <c r="G636" s="2">
        <f t="shared" si="10"/>
        <v>717499.83499999996</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1140722</v>
      </c>
      <c r="D637" s="1">
        <f>'PR-RAS'!E643</f>
        <v>10496.1</v>
      </c>
      <c r="E637" s="1">
        <v>0</v>
      </c>
      <c r="F637" s="1">
        <v>0</v>
      </c>
      <c r="G637" s="2">
        <f t="shared" si="10"/>
        <v>738850.23120000004</v>
      </c>
      <c r="H637" s="2">
        <f t="shared" si="11"/>
        <v>0.1000000000003638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10801</v>
      </c>
      <c r="D639" s="1">
        <f>'PR-RAS'!E645</f>
        <v>1068670.8900000011</v>
      </c>
      <c r="E639" s="1">
        <v>0</v>
      </c>
      <c r="F639" s="1">
        <v>0</v>
      </c>
      <c r="G639" s="2">
        <f t="shared" si="10"/>
        <v>1370515.0936400015</v>
      </c>
      <c r="H639" s="2">
        <f t="shared" si="11"/>
        <v>0.10999999893829226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1255501</v>
      </c>
      <c r="D642" s="1">
        <f>'PR-RAS'!E649</f>
        <v>269449.26</v>
      </c>
      <c r="E642" s="1">
        <v>0</v>
      </c>
      <c r="F642" s="1">
        <v>0</v>
      </c>
      <c r="G642" s="2">
        <f t="shared" si="10"/>
        <v>1150210.0923200001</v>
      </c>
      <c r="H642" s="2">
        <f t="shared" si="11"/>
        <v>0.26000000000931323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12735947</v>
      </c>
      <c r="D643" s="1">
        <f>'PR-RAS'!E650</f>
        <v>16311537.369999999</v>
      </c>
      <c r="E643" s="1">
        <v>0</v>
      </c>
      <c r="F643" s="1">
        <v>0</v>
      </c>
      <c r="G643" s="2">
        <f t="shared" si="10"/>
        <v>29120491.957079995</v>
      </c>
      <c r="H643" s="2">
        <f t="shared" si="11"/>
        <v>0.36999999918043613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13721999</v>
      </c>
      <c r="D644" s="1">
        <f>'PR-RAS'!E651</f>
        <v>14793352.41</v>
      </c>
      <c r="E644" s="1">
        <v>0</v>
      </c>
      <c r="F644" s="1">
        <v>0</v>
      </c>
      <c r="G644" s="2">
        <f t="shared" si="10"/>
        <v>27847496.556260001</v>
      </c>
      <c r="H644" s="2">
        <f t="shared" si="11"/>
        <v>0.41000000014901161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269449</v>
      </c>
      <c r="D645" s="1">
        <f>'PR-RAS'!E652</f>
        <v>1787634.2199999988</v>
      </c>
      <c r="E645" s="1">
        <v>0</v>
      </c>
      <c r="F645" s="1">
        <v>0</v>
      </c>
      <c r="G645" s="2">
        <f t="shared" si="10"/>
        <v>2475998.0313599985</v>
      </c>
      <c r="H645" s="2">
        <f t="shared" si="11"/>
        <v>0.2199999988079071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12</v>
      </c>
      <c r="E646" s="1">
        <v>0</v>
      </c>
      <c r="F646" s="1">
        <v>0</v>
      </c>
      <c r="G646" s="2">
        <f t="shared" si="10"/>
        <v>23.22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12</v>
      </c>
      <c r="E648" s="1">
        <v>0</v>
      </c>
      <c r="F648" s="1">
        <v>0</v>
      </c>
      <c r="G648" s="2">
        <f t="shared" si="10"/>
        <v>23.292000000000002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1696</v>
      </c>
      <c r="D653" s="1">
        <f>'PR-RAS'!E660</f>
        <v>2290.44</v>
      </c>
      <c r="E653" s="1">
        <v>0</v>
      </c>
      <c r="F653" s="1">
        <v>0</v>
      </c>
      <c r="G653" s="2">
        <f t="shared" si="10"/>
        <v>4092.5257600000004</v>
      </c>
      <c r="H653" s="2">
        <f t="shared" si="11"/>
        <v>0.44000000000005457</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6434315.54</v>
      </c>
      <c r="E654" s="1">
        <v>0</v>
      </c>
      <c r="F654" s="1">
        <v>0</v>
      </c>
      <c r="G654" s="2">
        <f t="shared" si="10"/>
        <v>8403216.0952400006</v>
      </c>
      <c r="H654" s="2">
        <f t="shared" si="11"/>
        <v>0.4599999999627471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30475</v>
      </c>
      <c r="E655" s="1">
        <v>0</v>
      </c>
      <c r="F655" s="1">
        <v>0</v>
      </c>
      <c r="G655" s="2">
        <f t="shared" si="10"/>
        <v>39861.300000000003</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450000</v>
      </c>
      <c r="D658" s="1">
        <f>'PR-RAS'!E665</f>
        <v>0</v>
      </c>
      <c r="E658" s="1">
        <v>0</v>
      </c>
      <c r="F658" s="1">
        <v>0</v>
      </c>
      <c r="G658" s="2">
        <f t="shared" si="10"/>
        <v>295650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192786</v>
      </c>
      <c r="D662" s="1">
        <f>'PR-RAS'!E669</f>
        <v>0</v>
      </c>
      <c r="E662" s="1">
        <v>0</v>
      </c>
      <c r="F662" s="1">
        <v>0</v>
      </c>
      <c r="G662" s="2">
        <f t="shared" si="10"/>
        <v>127431.546</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493320</v>
      </c>
      <c r="E666" s="1">
        <v>0</v>
      </c>
      <c r="F666" s="1">
        <v>0</v>
      </c>
      <c r="G666" s="2">
        <f t="shared" si="10"/>
        <v>656115.60000000009</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46019.63</v>
      </c>
      <c r="E709" s="1">
        <v>0</v>
      </c>
      <c r="F709" s="1">
        <v>0</v>
      </c>
      <c r="G709" s="2">
        <f t="shared" si="10"/>
        <v>65163.796079999993</v>
      </c>
      <c r="H709" s="2">
        <f t="shared" si="11"/>
        <v>0.37000000000261934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27624</v>
      </c>
      <c r="D711" s="1">
        <f>'PR-RAS'!E718</f>
        <v>45544</v>
      </c>
      <c r="E711" s="1">
        <v>0</v>
      </c>
      <c r="F711" s="1">
        <v>0</v>
      </c>
      <c r="G711" s="2">
        <f t="shared" si="10"/>
        <v>84285.51999999999</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1300</v>
      </c>
      <c r="E714" s="1">
        <v>0</v>
      </c>
      <c r="F714" s="1">
        <v>0</v>
      </c>
      <c r="G714" s="2">
        <f t="shared" si="10"/>
        <v>1853.8</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14941</v>
      </c>
      <c r="D715" s="1">
        <f>'PR-RAS'!E722</f>
        <v>65467.65</v>
      </c>
      <c r="E715" s="1">
        <v>0</v>
      </c>
      <c r="F715" s="1">
        <v>0</v>
      </c>
      <c r="G715" s="2">
        <f t="shared" si="10"/>
        <v>104155.67819999998</v>
      </c>
      <c r="H715" s="2">
        <f t="shared" si="11"/>
        <v>0.34999999999854481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14742</v>
      </c>
      <c r="D718" s="1">
        <f>'PR-RAS'!E725</f>
        <v>13607.52</v>
      </c>
      <c r="E718" s="1">
        <v>0</v>
      </c>
      <c r="F718" s="1">
        <v>0</v>
      </c>
      <c r="G718" s="2">
        <f t="shared" si="10"/>
        <v>30083.197680000001</v>
      </c>
      <c r="H718" s="2">
        <f t="shared" si="11"/>
        <v>0.47999999999956344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11822</v>
      </c>
      <c r="D719" s="1">
        <f>'PR-RAS'!E726</f>
        <v>23933.96</v>
      </c>
      <c r="E719" s="1">
        <v>0</v>
      </c>
      <c r="F719" s="1">
        <v>0</v>
      </c>
      <c r="G719" s="2">
        <f t="shared" si="10"/>
        <v>42857.362559999994</v>
      </c>
      <c r="H719" s="2">
        <f t="shared" si="11"/>
        <v>4.0000000000873115E-2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38183.79</v>
      </c>
      <c r="E755" s="1">
        <v>0</v>
      </c>
      <c r="F755" s="1">
        <v>0</v>
      </c>
      <c r="G755" s="2">
        <f t="shared" si="10"/>
        <v>57581.155319999998</v>
      </c>
      <c r="H755" s="2">
        <f t="shared" si="11"/>
        <v>0.20999999999912689</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787273</v>
      </c>
      <c r="D809" s="1">
        <f>'PR-RAS'!E816</f>
        <v>65400</v>
      </c>
      <c r="E809" s="1">
        <v>0</v>
      </c>
      <c r="F809" s="1">
        <v>0</v>
      </c>
      <c r="G809" s="2">
        <f t="shared" si="10"/>
        <v>741802.98400000005</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54097</v>
      </c>
      <c r="D810" s="1">
        <f>'PR-RAS'!E817</f>
        <v>0</v>
      </c>
      <c r="E810" s="1">
        <v>0</v>
      </c>
      <c r="F810" s="1">
        <v>0</v>
      </c>
      <c r="G810" s="2">
        <f t="shared" ref="G810:G983" si="18">(B810/1000)*(C810*1+D810*2)</f>
        <v>43764.473000000005</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183000</v>
      </c>
      <c r="D812" s="1">
        <f>'PR-RAS'!E819</f>
        <v>183000</v>
      </c>
      <c r="E812" s="1">
        <v>0</v>
      </c>
      <c r="F812" s="1">
        <v>0</v>
      </c>
      <c r="G812" s="2">
        <f t="shared" si="18"/>
        <v>445239.00000000006</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202500</v>
      </c>
      <c r="E814" s="1">
        <v>0</v>
      </c>
      <c r="F814" s="1">
        <v>0</v>
      </c>
      <c r="G814" s="2">
        <f t="shared" si="18"/>
        <v>329265</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144522.79</v>
      </c>
      <c r="E816" s="1">
        <v>0</v>
      </c>
      <c r="F816" s="1">
        <v>0</v>
      </c>
      <c r="G816" s="2">
        <f t="shared" si="18"/>
        <v>235572.1477</v>
      </c>
      <c r="H816" s="2">
        <f t="shared" si="19"/>
        <v>0.20999999999185093</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345559</v>
      </c>
      <c r="D817" s="1">
        <f>'PR-RAS'!E824</f>
        <v>88960.14</v>
      </c>
      <c r="E817" s="1">
        <v>0</v>
      </c>
      <c r="F817" s="1">
        <v>0</v>
      </c>
      <c r="G817" s="2">
        <f t="shared" si="18"/>
        <v>427159.09247999999</v>
      </c>
      <c r="H817" s="2">
        <f t="shared" si="19"/>
        <v>0.13999999999941792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139990</v>
      </c>
      <c r="D819" s="1">
        <f>'PR-RAS'!E826</f>
        <v>402050</v>
      </c>
      <c r="E819" s="1">
        <v>0</v>
      </c>
      <c r="F819" s="1">
        <v>0</v>
      </c>
      <c r="G819" s="2">
        <f t="shared" si="18"/>
        <v>772265.62</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319576.15000000002</v>
      </c>
      <c r="E821" s="1">
        <v>0</v>
      </c>
      <c r="F821" s="1">
        <v>0</v>
      </c>
      <c r="G821" s="2">
        <f t="shared" si="18"/>
        <v>524104.886</v>
      </c>
      <c r="H821" s="2">
        <f t="shared" si="19"/>
        <v>0.15000000002328306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10571.26</v>
      </c>
      <c r="E891" s="1">
        <v>0</v>
      </c>
      <c r="F891" s="1">
        <v>0</v>
      </c>
      <c r="G891" s="2">
        <f t="shared" si="18"/>
        <v>18816.842800000002</v>
      </c>
      <c r="H891" s="2">
        <f t="shared" si="19"/>
        <v>0.26000000000021828</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248542</v>
      </c>
      <c r="D893" s="1">
        <f>'PR-RAS'!E900</f>
        <v>0</v>
      </c>
      <c r="E893" s="1">
        <v>0</v>
      </c>
      <c r="F893" s="1">
        <v>0</v>
      </c>
      <c r="G893" s="2">
        <f t="shared" si="18"/>
        <v>221699.46400000001</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6500</v>
      </c>
      <c r="E959" s="1">
        <v>0</v>
      </c>
      <c r="F959" s="1">
        <v>0</v>
      </c>
      <c r="G959" s="2">
        <f t="shared" si="18"/>
        <v>12454</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248541.84</v>
      </c>
      <c r="E961" s="1">
        <v>0</v>
      </c>
      <c r="F961" s="1">
        <v>0</v>
      </c>
      <c r="G961" s="2">
        <f t="shared" si="18"/>
        <v>477200.33279999997</v>
      </c>
      <c r="H961" s="2">
        <f t="shared" si="19"/>
        <v>0.16000000000349246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41105122</v>
      </c>
      <c r="D984" s="6">
        <f>BILANCA!E6</f>
        <v>45230099.700000003</v>
      </c>
      <c r="E984" s="6">
        <v>0</v>
      </c>
      <c r="F984" s="6">
        <v>0</v>
      </c>
      <c r="G984" s="7">
        <f t="shared" ref="G984:G1241" si="22">B984/1000*C984+B984/500*D984</f>
        <v>131565.32140000002</v>
      </c>
      <c r="H984" s="7">
        <f t="shared" si="19"/>
        <v>0.29999999701976776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26365305</v>
      </c>
      <c r="D985" s="1">
        <f>BILANCA!E7</f>
        <v>28695149.850000005</v>
      </c>
      <c r="E985" s="1">
        <v>0</v>
      </c>
      <c r="F985" s="1">
        <v>0</v>
      </c>
      <c r="G985" s="2">
        <f t="shared" si="22"/>
        <v>167511.20940000002</v>
      </c>
      <c r="H985" s="2">
        <f t="shared" si="19"/>
        <v>0.14999999478459358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6802795</v>
      </c>
      <c r="D986" s="1">
        <f>BILANCA!E8</f>
        <v>6821544.7800000003</v>
      </c>
      <c r="E986" s="1">
        <v>0</v>
      </c>
      <c r="F986" s="1">
        <v>0</v>
      </c>
      <c r="G986" s="2">
        <f t="shared" si="22"/>
        <v>61337.653680000003</v>
      </c>
      <c r="H986" s="2">
        <f t="shared" si="19"/>
        <v>0.21999999973922968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6802795</v>
      </c>
      <c r="D987" s="1">
        <f>BILANCA!E9</f>
        <v>6802794.7800000003</v>
      </c>
      <c r="E987" s="1">
        <v>0</v>
      </c>
      <c r="F987" s="1">
        <v>0</v>
      </c>
      <c r="G987" s="2">
        <f t="shared" si="22"/>
        <v>81633.538239999994</v>
      </c>
      <c r="H987" s="2">
        <f t="shared" si="19"/>
        <v>0.21999999973922968</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18750</v>
      </c>
      <c r="E988" s="1">
        <v>0</v>
      </c>
      <c r="F988" s="1">
        <v>0</v>
      </c>
      <c r="G988" s="2">
        <f t="shared" si="22"/>
        <v>187.5</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19562510</v>
      </c>
      <c r="D990" s="1">
        <f>BILANCA!E12</f>
        <v>20843051.860000003</v>
      </c>
      <c r="E990" s="1">
        <v>0</v>
      </c>
      <c r="F990" s="1">
        <v>0</v>
      </c>
      <c r="G990" s="2">
        <f t="shared" si="22"/>
        <v>428740.29604000004</v>
      </c>
      <c r="H990" s="2">
        <f t="shared" si="19"/>
        <v>0.13999999687075615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19365012</v>
      </c>
      <c r="D991" s="1">
        <f>BILANCA!E13</f>
        <v>20570452.810000002</v>
      </c>
      <c r="E991" s="1">
        <v>0</v>
      </c>
      <c r="F991" s="1">
        <v>0</v>
      </c>
      <c r="G991" s="2">
        <f t="shared" si="22"/>
        <v>484047.34096000006</v>
      </c>
      <c r="H991" s="2">
        <f t="shared" si="19"/>
        <v>0.18999999761581421</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7471641</v>
      </c>
      <c r="D992" s="1">
        <f>BILANCA!E14</f>
        <v>7482212</v>
      </c>
      <c r="E992" s="1">
        <v>0</v>
      </c>
      <c r="F992" s="1">
        <v>0</v>
      </c>
      <c r="G992" s="2">
        <f t="shared" si="22"/>
        <v>201924.58499999999</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7762.5</v>
      </c>
      <c r="E993" s="1">
        <v>0</v>
      </c>
      <c r="F993" s="1">
        <v>0</v>
      </c>
      <c r="G993" s="2">
        <f t="shared" si="22"/>
        <v>155.25</v>
      </c>
      <c r="H993" s="2">
        <f t="shared" si="19"/>
        <v>0.5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1252199.3</v>
      </c>
      <c r="E994" s="1">
        <v>0</v>
      </c>
      <c r="F994" s="1">
        <v>0</v>
      </c>
      <c r="G994" s="2">
        <f t="shared" si="22"/>
        <v>27548.384600000001</v>
      </c>
      <c r="H994" s="2">
        <f t="shared" si="19"/>
        <v>0.30000000004656613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22948239</v>
      </c>
      <c r="D995" s="1">
        <f>BILANCA!E17</f>
        <v>24306952.07</v>
      </c>
      <c r="E995" s="1">
        <v>0</v>
      </c>
      <c r="F995" s="1">
        <v>0</v>
      </c>
      <c r="G995" s="2">
        <f t="shared" si="22"/>
        <v>858745.71768</v>
      </c>
      <c r="H995" s="2">
        <f t="shared" si="19"/>
        <v>7.0000000298023224E-2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11054868</v>
      </c>
      <c r="D996" s="1">
        <f>BILANCA!E18</f>
        <v>12478673.060000001</v>
      </c>
      <c r="E996" s="1">
        <v>0</v>
      </c>
      <c r="F996" s="1">
        <v>0</v>
      </c>
      <c r="G996" s="2">
        <f t="shared" si="22"/>
        <v>468158.78356000001</v>
      </c>
      <c r="H996" s="2">
        <f t="shared" si="19"/>
        <v>6.0000000521540642E-2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155779</v>
      </c>
      <c r="D997" s="1">
        <f>BILANCA!E19</f>
        <v>250567.80000000005</v>
      </c>
      <c r="E997" s="1">
        <v>0</v>
      </c>
      <c r="F997" s="1">
        <v>0</v>
      </c>
      <c r="G997" s="2">
        <f t="shared" si="22"/>
        <v>9196.8044000000009</v>
      </c>
      <c r="H997" s="2">
        <f t="shared" si="19"/>
        <v>0.19999999995343387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329884</v>
      </c>
      <c r="D998" s="1">
        <f>BILANCA!E20</f>
        <v>447601.78</v>
      </c>
      <c r="E998" s="1">
        <v>0</v>
      </c>
      <c r="F998" s="1">
        <v>0</v>
      </c>
      <c r="G998" s="2">
        <f t="shared" si="22"/>
        <v>18376.313399999999</v>
      </c>
      <c r="H998" s="2">
        <f t="shared" si="19"/>
        <v>0.21999999997206032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47864</v>
      </c>
      <c r="D999" s="1">
        <f>BILANCA!E21</f>
        <v>47864.75</v>
      </c>
      <c r="E999" s="1">
        <v>0</v>
      </c>
      <c r="F999" s="1">
        <v>0</v>
      </c>
      <c r="G999" s="2">
        <f t="shared" si="22"/>
        <v>2297.4960000000001</v>
      </c>
      <c r="H999" s="2">
        <f t="shared" si="19"/>
        <v>0.25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329384</v>
      </c>
      <c r="D1000" s="1">
        <f>BILANCA!E22</f>
        <v>329383.86</v>
      </c>
      <c r="E1000" s="1">
        <v>0</v>
      </c>
      <c r="F1000" s="1">
        <v>0</v>
      </c>
      <c r="G1000" s="2">
        <f t="shared" si="22"/>
        <v>16798.579239999999</v>
      </c>
      <c r="H1000" s="2">
        <f t="shared" si="19"/>
        <v>0.14000000001396984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103755.85</v>
      </c>
      <c r="E1004" s="1">
        <v>0</v>
      </c>
      <c r="F1004" s="1">
        <v>0</v>
      </c>
      <c r="G1004" s="2">
        <f t="shared" si="22"/>
        <v>4357.7457000000004</v>
      </c>
      <c r="H1004" s="2">
        <f t="shared" si="19"/>
        <v>0.14999999999417923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551353</v>
      </c>
      <c r="D1006" s="1">
        <f>BILANCA!E28</f>
        <v>678038.44</v>
      </c>
      <c r="E1006" s="1">
        <v>0</v>
      </c>
      <c r="F1006" s="1">
        <v>0</v>
      </c>
      <c r="G1006" s="2">
        <f t="shared" si="22"/>
        <v>43870.887239999996</v>
      </c>
      <c r="H1006" s="2">
        <f t="shared" si="19"/>
        <v>0.43999999994412065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41719</v>
      </c>
      <c r="D1007" s="1">
        <f>BILANCA!E29</f>
        <v>22031.25</v>
      </c>
      <c r="E1007" s="1">
        <v>0</v>
      </c>
      <c r="F1007" s="1">
        <v>0</v>
      </c>
      <c r="G1007" s="2">
        <f t="shared" si="22"/>
        <v>2058.7559999999999</v>
      </c>
      <c r="H1007" s="2">
        <f t="shared" si="19"/>
        <v>0.25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160185</v>
      </c>
      <c r="D1008" s="1">
        <f>BILANCA!E30</f>
        <v>160184.70000000001</v>
      </c>
      <c r="E1008" s="1">
        <v>0</v>
      </c>
      <c r="F1008" s="1">
        <v>0</v>
      </c>
      <c r="G1008" s="2">
        <f t="shared" si="22"/>
        <v>12013.86</v>
      </c>
      <c r="H1008" s="2">
        <f t="shared" si="19"/>
        <v>0.29999999998835847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118466</v>
      </c>
      <c r="D1012" s="1">
        <f>BILANCA!E34</f>
        <v>138153.45000000001</v>
      </c>
      <c r="E1012" s="1">
        <v>0</v>
      </c>
      <c r="F1012" s="1">
        <v>0</v>
      </c>
      <c r="G1012" s="2">
        <f t="shared" si="22"/>
        <v>11448.414100000002</v>
      </c>
      <c r="H1012" s="2">
        <f t="shared" si="19"/>
        <v>0.45000000001164153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221581</v>
      </c>
      <c r="D1032" s="1">
        <f>BILANCA!E54</f>
        <v>247745.56</v>
      </c>
      <c r="E1032" s="1">
        <v>0</v>
      </c>
      <c r="F1032" s="1">
        <v>0</v>
      </c>
      <c r="G1032" s="2">
        <f t="shared" si="22"/>
        <v>35136.533880000003</v>
      </c>
      <c r="H1032" s="2">
        <f t="shared" si="19"/>
        <v>0.44000000000232831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221581</v>
      </c>
      <c r="D1033" s="1">
        <f>BILANCA!E55</f>
        <v>247745.56</v>
      </c>
      <c r="E1033" s="1">
        <v>0</v>
      </c>
      <c r="F1033" s="1">
        <v>0</v>
      </c>
      <c r="G1033" s="2">
        <f t="shared" si="22"/>
        <v>35853.606</v>
      </c>
      <c r="H1033" s="2">
        <f t="shared" si="19"/>
        <v>0.44000000000232831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1030553.21</v>
      </c>
      <c r="E1034" s="1">
        <v>0</v>
      </c>
      <c r="F1034" s="1">
        <v>0</v>
      </c>
      <c r="G1034" s="2">
        <f t="shared" si="22"/>
        <v>105116.42741999999</v>
      </c>
      <c r="H1034" s="2">
        <f t="shared" si="19"/>
        <v>0.2099999999627471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1030553.21</v>
      </c>
      <c r="E1035" s="1">
        <v>0</v>
      </c>
      <c r="F1035" s="1">
        <v>0</v>
      </c>
      <c r="G1035" s="2">
        <f t="shared" si="22"/>
        <v>107177.53383999999</v>
      </c>
      <c r="H1035" s="2">
        <f t="shared" si="19"/>
        <v>0.2099999999627471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14739817</v>
      </c>
      <c r="D1046" s="1">
        <f>BILANCA!E68</f>
        <v>16534949.850000001</v>
      </c>
      <c r="E1046" s="1">
        <v>0</v>
      </c>
      <c r="F1046" s="1">
        <v>0</v>
      </c>
      <c r="G1046" s="2">
        <f t="shared" si="22"/>
        <v>3012012.1521000001</v>
      </c>
      <c r="H1046" s="2">
        <f t="shared" si="19"/>
        <v>0.14999999850988388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269449</v>
      </c>
      <c r="D1047" s="1">
        <f>BILANCA!E69</f>
        <v>1787634.22</v>
      </c>
      <c r="E1047" s="1">
        <v>0</v>
      </c>
      <c r="F1047" s="1">
        <v>0</v>
      </c>
      <c r="G1047" s="2">
        <f t="shared" si="22"/>
        <v>246061.91615999999</v>
      </c>
      <c r="H1047" s="2">
        <f t="shared" si="19"/>
        <v>0.21999999997206032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266011</v>
      </c>
      <c r="D1048" s="1">
        <f>BILANCA!E70</f>
        <v>1782985.94</v>
      </c>
      <c r="E1048" s="1">
        <v>0</v>
      </c>
      <c r="F1048" s="1">
        <v>0</v>
      </c>
      <c r="G1048" s="2">
        <f t="shared" si="22"/>
        <v>249078.8872</v>
      </c>
      <c r="H1048" s="2">
        <f t="shared" si="19"/>
        <v>6.0000000055879354E-2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266011</v>
      </c>
      <c r="D1050" s="1">
        <f>BILANCA!E72</f>
        <v>1782985.94</v>
      </c>
      <c r="E1050" s="1">
        <v>0</v>
      </c>
      <c r="F1050" s="1">
        <v>0</v>
      </c>
      <c r="G1050" s="2">
        <f t="shared" si="22"/>
        <v>256742.85295999999</v>
      </c>
      <c r="H1050" s="2">
        <f t="shared" si="19"/>
        <v>6.0000000055879354E-2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3438</v>
      </c>
      <c r="D1054" s="1">
        <f>BILANCA!E76</f>
        <v>4648.28</v>
      </c>
      <c r="E1054" s="1">
        <v>0</v>
      </c>
      <c r="F1054" s="1">
        <v>0</v>
      </c>
      <c r="G1054" s="2">
        <f t="shared" si="22"/>
        <v>904.15375999999981</v>
      </c>
      <c r="H1054" s="2">
        <f t="shared" si="19"/>
        <v>0.27999999999974534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36560.080000000002</v>
      </c>
      <c r="E1056" s="1">
        <v>0</v>
      </c>
      <c r="F1056" s="1">
        <v>0</v>
      </c>
      <c r="G1056" s="2">
        <f t="shared" si="22"/>
        <v>5337.7716799999998</v>
      </c>
      <c r="H1056" s="2">
        <f t="shared" si="19"/>
        <v>8.000000000174623E-2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36560.080000000002</v>
      </c>
      <c r="E1064" s="1">
        <v>0</v>
      </c>
      <c r="F1064" s="1">
        <v>0</v>
      </c>
      <c r="G1064" s="2">
        <f t="shared" si="22"/>
        <v>5922.7329600000003</v>
      </c>
      <c r="H1064" s="2">
        <f t="shared" si="19"/>
        <v>8.000000000174623E-2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64062</v>
      </c>
      <c r="D1065" s="1">
        <f>BILANCA!E87</f>
        <v>64062.5</v>
      </c>
      <c r="E1065" s="1">
        <v>0</v>
      </c>
      <c r="F1065" s="1">
        <v>0</v>
      </c>
      <c r="G1065" s="2">
        <f t="shared" si="22"/>
        <v>15759.333999999999</v>
      </c>
      <c r="H1065" s="2">
        <f t="shared" si="19"/>
        <v>0.5</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64062</v>
      </c>
      <c r="D1066" s="1">
        <f>BILANCA!E88</f>
        <v>64062.5</v>
      </c>
      <c r="E1066" s="1">
        <v>0</v>
      </c>
      <c r="F1066" s="1">
        <v>0</v>
      </c>
      <c r="G1066" s="2">
        <f t="shared" si="22"/>
        <v>15951.521000000001</v>
      </c>
      <c r="H1066" s="2">
        <f t="shared" si="19"/>
        <v>0.5</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64062</v>
      </c>
      <c r="D1071" s="1">
        <f>BILANCA!E93</f>
        <v>64062.5</v>
      </c>
      <c r="E1071" s="1">
        <v>0</v>
      </c>
      <c r="F1071" s="1">
        <v>0</v>
      </c>
      <c r="G1071" s="2">
        <f t="shared" si="22"/>
        <v>16912.455999999998</v>
      </c>
      <c r="H1071" s="2">
        <f t="shared" si="23"/>
        <v>0.5</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13940980</v>
      </c>
      <c r="D1112" s="1">
        <f>BILANCA!E134</f>
        <v>13940980.25</v>
      </c>
      <c r="E1112" s="1">
        <v>0</v>
      </c>
      <c r="F1112" s="1">
        <v>0</v>
      </c>
      <c r="G1112" s="2">
        <f t="shared" si="22"/>
        <v>5395159.3245000001</v>
      </c>
      <c r="H1112" s="2">
        <f t="shared" si="23"/>
        <v>0.25</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13940980</v>
      </c>
      <c r="D1113" s="1">
        <f>BILANCA!E135</f>
        <v>13940980.25</v>
      </c>
      <c r="E1113" s="1">
        <v>0</v>
      </c>
      <c r="F1113" s="1">
        <v>0</v>
      </c>
      <c r="G1113" s="2">
        <f t="shared" si="22"/>
        <v>5436982.2650000006</v>
      </c>
      <c r="H1113" s="2">
        <f t="shared" si="23"/>
        <v>0.25</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13940980</v>
      </c>
      <c r="D1117" s="1">
        <f>BILANCA!E139</f>
        <v>13940980.25</v>
      </c>
      <c r="E1117" s="1">
        <v>0</v>
      </c>
      <c r="F1117" s="1">
        <v>0</v>
      </c>
      <c r="G1117" s="2">
        <f t="shared" si="22"/>
        <v>5604274.0270000007</v>
      </c>
      <c r="H1117" s="2">
        <f t="shared" si="23"/>
        <v>0.25</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465326</v>
      </c>
      <c r="D1124" s="1">
        <f>BILANCA!E146</f>
        <v>705712.8</v>
      </c>
      <c r="E1124" s="1">
        <v>0</v>
      </c>
      <c r="F1124" s="1">
        <v>0</v>
      </c>
      <c r="G1124" s="2">
        <f t="shared" si="22"/>
        <v>264621.97560000001</v>
      </c>
      <c r="H1124" s="2">
        <f t="shared" si="23"/>
        <v>0.19999999995343387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147923</v>
      </c>
      <c r="D1125" s="1">
        <f>BILANCA!E147</f>
        <v>326338.36</v>
      </c>
      <c r="E1125" s="1">
        <v>0</v>
      </c>
      <c r="F1125" s="1">
        <v>0</v>
      </c>
      <c r="G1125" s="2">
        <f t="shared" si="22"/>
        <v>113685.16024</v>
      </c>
      <c r="H1125" s="2">
        <f t="shared" si="23"/>
        <v>0.35999999998603016</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30634</v>
      </c>
      <c r="D1136" s="1">
        <f>BILANCA!E158</f>
        <v>38819</v>
      </c>
      <c r="E1136" s="1">
        <v>0</v>
      </c>
      <c r="F1136" s="1">
        <v>0</v>
      </c>
      <c r="G1136" s="2">
        <f t="shared" si="22"/>
        <v>16565.615999999998</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275353</v>
      </c>
      <c r="D1137" s="1">
        <f>BILANCA!E159</f>
        <v>335859.41</v>
      </c>
      <c r="E1137" s="1">
        <v>0</v>
      </c>
      <c r="F1137" s="1">
        <v>0</v>
      </c>
      <c r="G1137" s="2">
        <f t="shared" si="22"/>
        <v>145849.06028000001</v>
      </c>
      <c r="H1137" s="2">
        <f t="shared" si="23"/>
        <v>0.40999999997438863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11416</v>
      </c>
      <c r="D1138" s="1">
        <f>BILANCA!E160</f>
        <v>4696.03</v>
      </c>
      <c r="E1138" s="1">
        <v>0</v>
      </c>
      <c r="F1138" s="1">
        <v>0</v>
      </c>
      <c r="G1138" s="2">
        <f t="shared" si="22"/>
        <v>3225.2492999999999</v>
      </c>
      <c r="H1138" s="2">
        <f t="shared" si="23"/>
        <v>2.9999999999745341E-2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41105122</v>
      </c>
      <c r="D1152" s="1">
        <f>BILANCA!E175</f>
        <v>45230099.700000003</v>
      </c>
      <c r="E1152" s="1">
        <v>0</v>
      </c>
      <c r="F1152" s="1">
        <v>0</v>
      </c>
      <c r="G1152" s="2">
        <f t="shared" si="22"/>
        <v>22234539.316600002</v>
      </c>
      <c r="H1152" s="2">
        <f t="shared" si="23"/>
        <v>0.29999999701976776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143870</v>
      </c>
      <c r="D1153" s="1">
        <f>BILANCA!E176</f>
        <v>667261.31000000006</v>
      </c>
      <c r="E1153" s="1">
        <v>0</v>
      </c>
      <c r="F1153" s="1">
        <v>0</v>
      </c>
      <c r="G1153" s="2">
        <f t="shared" si="22"/>
        <v>251326.74540000004</v>
      </c>
      <c r="H1153" s="2">
        <f t="shared" si="23"/>
        <v>0.31000000005587935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89320</v>
      </c>
      <c r="D1154" s="1">
        <f>BILANCA!E177</f>
        <v>412073.9</v>
      </c>
      <c r="E1154" s="1">
        <v>0</v>
      </c>
      <c r="F1154" s="1">
        <v>0</v>
      </c>
      <c r="G1154" s="2">
        <f t="shared" si="22"/>
        <v>156202.99380000003</v>
      </c>
      <c r="H1154" s="2">
        <f t="shared" si="23"/>
        <v>9.9999999976716936E-2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62786</v>
      </c>
      <c r="D1156" s="1">
        <f>BILANCA!E179</f>
        <v>208289.34</v>
      </c>
      <c r="E1156" s="1">
        <v>0</v>
      </c>
      <c r="F1156" s="1">
        <v>0</v>
      </c>
      <c r="G1156" s="2">
        <f t="shared" si="22"/>
        <v>82930.089639999991</v>
      </c>
      <c r="H1156" s="2">
        <f t="shared" si="23"/>
        <v>0.33999999999650754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2134.2199999999998</v>
      </c>
      <c r="E1157" s="1">
        <v>0</v>
      </c>
      <c r="F1157" s="1">
        <v>0</v>
      </c>
      <c r="G1157" s="2">
        <f t="shared" si="22"/>
        <v>742.70855999999992</v>
      </c>
      <c r="H1157" s="2">
        <f t="shared" si="23"/>
        <v>0.21999999999979991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2134.2199999999998</v>
      </c>
      <c r="E1160" s="1">
        <v>0</v>
      </c>
      <c r="F1160" s="1">
        <v>0</v>
      </c>
      <c r="G1160" s="2">
        <f t="shared" si="22"/>
        <v>755.51387999999986</v>
      </c>
      <c r="H1160" s="2">
        <f t="shared" si="23"/>
        <v>0.21999999999979991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25061</v>
      </c>
      <c r="D1163" s="1">
        <f>BILANCA!E186</f>
        <v>40243.54</v>
      </c>
      <c r="E1163" s="1">
        <v>0</v>
      </c>
      <c r="F1163" s="1">
        <v>0</v>
      </c>
      <c r="G1163" s="2">
        <f t="shared" si="22"/>
        <v>18998.654399999999</v>
      </c>
      <c r="H1163" s="2">
        <f t="shared" si="23"/>
        <v>0.45999999999912689</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1473</v>
      </c>
      <c r="D1165" s="1">
        <f>BILANCA!E188</f>
        <v>161406.79999999999</v>
      </c>
      <c r="E1165" s="1">
        <v>0</v>
      </c>
      <c r="F1165" s="1">
        <v>0</v>
      </c>
      <c r="G1165" s="2">
        <f t="shared" si="22"/>
        <v>59020.161199999995</v>
      </c>
      <c r="H1165" s="2">
        <f t="shared" si="23"/>
        <v>0.20000000001164153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54550</v>
      </c>
      <c r="D1166" s="1">
        <f>BILANCA!E189</f>
        <v>255187.41</v>
      </c>
      <c r="E1166" s="1">
        <v>0</v>
      </c>
      <c r="F1166" s="1">
        <v>0</v>
      </c>
      <c r="G1166" s="2">
        <f t="shared" si="22"/>
        <v>103381.24205999999</v>
      </c>
      <c r="H1166" s="2">
        <f t="shared" si="23"/>
        <v>0.41000000000349246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40961252</v>
      </c>
      <c r="D1214" s="1">
        <f>BILANCA!E237</f>
        <v>44562838.390000001</v>
      </c>
      <c r="E1214" s="1">
        <v>0</v>
      </c>
      <c r="F1214" s="1">
        <v>0</v>
      </c>
      <c r="G1214" s="2">
        <f t="shared" si="22"/>
        <v>30050080.548180003</v>
      </c>
      <c r="H1214" s="2">
        <f t="shared" si="23"/>
        <v>0.39000000059604645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39575867</v>
      </c>
      <c r="D1215" s="1">
        <f>BILANCA!E238</f>
        <v>41905712.75</v>
      </c>
      <c r="E1215" s="1">
        <v>0</v>
      </c>
      <c r="F1215" s="1">
        <v>0</v>
      </c>
      <c r="G1215" s="2">
        <f t="shared" si="22"/>
        <v>28625851.860000003</v>
      </c>
      <c r="H1215" s="2">
        <f t="shared" si="23"/>
        <v>0.25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39575867</v>
      </c>
      <c r="D1216" s="1">
        <f>BILANCA!E239</f>
        <v>41905712.75</v>
      </c>
      <c r="E1216" s="1">
        <v>0</v>
      </c>
      <c r="F1216" s="1">
        <v>0</v>
      </c>
      <c r="G1216" s="2">
        <f t="shared" si="22"/>
        <v>28749239.1525</v>
      </c>
      <c r="H1216" s="2">
        <f t="shared" si="23"/>
        <v>0.25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39575867</v>
      </c>
      <c r="D1217" s="1">
        <f>BILANCA!E240</f>
        <v>41895141.490000002</v>
      </c>
      <c r="E1217" s="1">
        <v>0</v>
      </c>
      <c r="F1217" s="1">
        <v>0</v>
      </c>
      <c r="G1217" s="2">
        <f t="shared" si="22"/>
        <v>28867679.095320001</v>
      </c>
      <c r="H1217" s="2">
        <f t="shared" si="23"/>
        <v>0.49000000208616257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10571.26</v>
      </c>
      <c r="E1218" s="1">
        <v>0</v>
      </c>
      <c r="F1218" s="1">
        <v>0</v>
      </c>
      <c r="G1218" s="2">
        <f t="shared" si="22"/>
        <v>4968.4921999999997</v>
      </c>
      <c r="H1218" s="2">
        <f t="shared" si="23"/>
        <v>0.26000000000021828</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10801</v>
      </c>
      <c r="D1222" s="1">
        <f>BILANCA!E245</f>
        <v>1068670.8900000001</v>
      </c>
      <c r="E1222" s="1">
        <v>0</v>
      </c>
      <c r="F1222" s="1">
        <v>0</v>
      </c>
      <c r="G1222" s="2">
        <f t="shared" si="22"/>
        <v>513406.12442000007</v>
      </c>
      <c r="H1222" s="2">
        <f t="shared" si="23"/>
        <v>0.10999999986961484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10801</v>
      </c>
      <c r="D1223" s="1">
        <f>BILANCA!E246</f>
        <v>4951175.92</v>
      </c>
      <c r="E1223" s="1">
        <v>0</v>
      </c>
      <c r="F1223" s="1">
        <v>0</v>
      </c>
      <c r="G1223" s="2">
        <f t="shared" si="22"/>
        <v>2379156.6816000002</v>
      </c>
      <c r="H1223" s="2">
        <f t="shared" si="23"/>
        <v>8.0000000074505806E-2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10801</v>
      </c>
      <c r="D1224" s="1">
        <f>BILANCA!E247</f>
        <v>4947104.66</v>
      </c>
      <c r="E1224" s="1">
        <v>0</v>
      </c>
      <c r="F1224" s="1">
        <v>0</v>
      </c>
      <c r="G1224" s="2">
        <f t="shared" si="22"/>
        <v>2387107.4871200002</v>
      </c>
      <c r="H1224" s="2">
        <f t="shared" si="23"/>
        <v>0.33999999985098839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4071.26</v>
      </c>
      <c r="E1226" s="1">
        <v>0</v>
      </c>
      <c r="F1226" s="1">
        <v>0</v>
      </c>
      <c r="G1226" s="2">
        <f t="shared" si="22"/>
        <v>1978.6323600000001</v>
      </c>
      <c r="H1226" s="2">
        <f t="shared" si="23"/>
        <v>0.26000000000021828</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3882505.03</v>
      </c>
      <c r="E1227" s="1">
        <v>0</v>
      </c>
      <c r="F1227" s="1">
        <v>0</v>
      </c>
      <c r="G1227" s="2">
        <f t="shared" si="22"/>
        <v>1894662.4546399999</v>
      </c>
      <c r="H1227" s="2">
        <f t="shared" si="23"/>
        <v>2.9999999795109034E-2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3882505.03</v>
      </c>
      <c r="E1229" s="1">
        <v>0</v>
      </c>
      <c r="F1229" s="1">
        <v>0</v>
      </c>
      <c r="G1229" s="2">
        <f t="shared" si="22"/>
        <v>1910192.4747599999</v>
      </c>
      <c r="H1229" s="2">
        <f t="shared" si="23"/>
        <v>2.9999999795109034E-2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1374584</v>
      </c>
      <c r="D1232" s="1">
        <f>BILANCA!E255</f>
        <v>1588454.75</v>
      </c>
      <c r="E1232" s="1">
        <v>0</v>
      </c>
      <c r="F1232" s="1">
        <v>0</v>
      </c>
      <c r="G1232" s="2">
        <f t="shared" si="22"/>
        <v>1133321.8815000001</v>
      </c>
      <c r="H1232" s="2">
        <f t="shared" si="23"/>
        <v>0.25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64062</v>
      </c>
      <c r="D1239" s="1">
        <f>BILANCA!E263</f>
        <v>64062.5</v>
      </c>
      <c r="E1239" s="1">
        <v>0</v>
      </c>
      <c r="F1239" s="1">
        <v>0</v>
      </c>
      <c r="G1239" s="2">
        <f t="shared" si="22"/>
        <v>49199.872000000003</v>
      </c>
      <c r="H1239" s="2">
        <f t="shared" si="23"/>
        <v>0.5</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465326</v>
      </c>
      <c r="D1240" s="1">
        <f>BILANCA!E264</f>
        <v>705712.8</v>
      </c>
      <c r="E1240" s="1">
        <v>0</v>
      </c>
      <c r="F1240" s="1">
        <v>0</v>
      </c>
      <c r="G1240" s="2">
        <f t="shared" si="22"/>
        <v>482325.16120000003</v>
      </c>
      <c r="H1240" s="2">
        <f t="shared" si="23"/>
        <v>0.19999999995343387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36560.080000000002</v>
      </c>
      <c r="E1245" s="1">
        <v>0</v>
      </c>
      <c r="F1245" s="1">
        <v>0</v>
      </c>
      <c r="G1245" s="2">
        <f t="shared" si="24"/>
        <v>19157.481920000002</v>
      </c>
      <c r="H1245" s="2">
        <f t="shared" si="23"/>
        <v>8.000000000174623E-2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89320</v>
      </c>
      <c r="D1264" s="1">
        <f>BILANCA!E288</f>
        <v>412073.9</v>
      </c>
      <c r="E1264" s="1">
        <v>0</v>
      </c>
      <c r="F1264" s="1">
        <v>0</v>
      </c>
      <c r="G1264" s="2">
        <f t="shared" si="24"/>
        <v>256684.45180000004</v>
      </c>
      <c r="H1264" s="2">
        <f t="shared" si="23"/>
        <v>9.9999999976716936E-2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54550</v>
      </c>
      <c r="D1266" s="1">
        <f>BILANCA!E290</f>
        <v>255187.41</v>
      </c>
      <c r="E1266" s="1">
        <v>0</v>
      </c>
      <c r="F1266" s="1">
        <v>0</v>
      </c>
      <c r="G1266" s="2">
        <f t="shared" si="24"/>
        <v>159873.72405999998</v>
      </c>
      <c r="H1266" s="2">
        <f t="shared" si="23"/>
        <v>0.41000000000349246</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34176.86</v>
      </c>
      <c r="E1271" s="1">
        <v>0</v>
      </c>
      <c r="F1271" s="1">
        <v>0</v>
      </c>
      <c r="G1271" s="2">
        <f t="shared" si="24"/>
        <v>19685.871359999997</v>
      </c>
      <c r="H1271" s="2">
        <f t="shared" si="23"/>
        <v>0.13999999999941792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11187.59</v>
      </c>
      <c r="E1274" s="1">
        <v>0</v>
      </c>
      <c r="F1274" s="1">
        <v>0</v>
      </c>
      <c r="G1274" s="2">
        <f t="shared" si="24"/>
        <v>6511.1773800000001</v>
      </c>
      <c r="H1274" s="2">
        <f t="shared" si="23"/>
        <v>0.40999999999985448</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116042.35</v>
      </c>
      <c r="E1275" s="1">
        <v>0</v>
      </c>
      <c r="F1275" s="1">
        <v>0</v>
      </c>
      <c r="G1275" s="2">
        <f t="shared" si="24"/>
        <v>67768.732399999994</v>
      </c>
      <c r="H1275" s="2">
        <f t="shared" si="23"/>
        <v>0.35000000000582077</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1776949</v>
      </c>
      <c r="D1299" s="6">
        <f>'RAS-funkcijski'!E5</f>
        <v>2754438.3</v>
      </c>
      <c r="E1299" s="6">
        <v>0</v>
      </c>
      <c r="F1299" s="6">
        <v>0</v>
      </c>
      <c r="G1299" s="7">
        <f t="shared" si="24"/>
        <v>7285.8256000000001</v>
      </c>
      <c r="H1299" s="7">
        <f t="shared" si="23"/>
        <v>0.29999999981373549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2708418.67</v>
      </c>
      <c r="E1300" s="1">
        <v>0</v>
      </c>
      <c r="F1300" s="1">
        <v>0</v>
      </c>
      <c r="G1300" s="2">
        <f t="shared" si="24"/>
        <v>10833.67468</v>
      </c>
      <c r="H1300" s="2">
        <f t="shared" si="23"/>
        <v>0.33000000007450581</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2708418.67</v>
      </c>
      <c r="E1301" s="1">
        <v>0</v>
      </c>
      <c r="F1301" s="1">
        <v>0</v>
      </c>
      <c r="G1301" s="2">
        <f t="shared" si="24"/>
        <v>16250.51202</v>
      </c>
      <c r="H1301" s="2">
        <f t="shared" si="23"/>
        <v>0.33000000007450581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1776949</v>
      </c>
      <c r="D1307" s="1">
        <f>'RAS-funkcijski'!E13</f>
        <v>46019.63</v>
      </c>
      <c r="E1307" s="1">
        <v>0</v>
      </c>
      <c r="F1307" s="1">
        <v>0</v>
      </c>
      <c r="G1307" s="2">
        <f t="shared" si="24"/>
        <v>16820.894339999999</v>
      </c>
      <c r="H1307" s="2">
        <f t="shared" si="23"/>
        <v>0.37000000000261934</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1776949</v>
      </c>
      <c r="D1308" s="1">
        <f>'RAS-funkcijski'!E14</f>
        <v>46019.63</v>
      </c>
      <c r="E1308" s="1">
        <v>0</v>
      </c>
      <c r="F1308" s="1">
        <v>0</v>
      </c>
      <c r="G1308" s="2">
        <f t="shared" si="24"/>
        <v>18689.882600000001</v>
      </c>
      <c r="H1308" s="2">
        <f t="shared" si="23"/>
        <v>0.37000000000261934</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466216</v>
      </c>
      <c r="D1322" s="1">
        <f>'RAS-funkcijski'!E28</f>
        <v>302000</v>
      </c>
      <c r="E1322" s="1">
        <v>0</v>
      </c>
      <c r="F1322" s="1">
        <v>0</v>
      </c>
      <c r="G1322" s="2">
        <f t="shared" si="24"/>
        <v>25685.184000000001</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466216</v>
      </c>
      <c r="D1324" s="1">
        <f>'RAS-funkcijski'!E30</f>
        <v>302000</v>
      </c>
      <c r="E1324" s="1">
        <v>0</v>
      </c>
      <c r="F1324" s="1">
        <v>0</v>
      </c>
      <c r="G1324" s="2">
        <f t="shared" si="24"/>
        <v>27825.616000000002</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223253</v>
      </c>
      <c r="D1329" s="1">
        <f>'RAS-funkcijski'!E35</f>
        <v>630427.84</v>
      </c>
      <c r="E1329" s="1">
        <v>0</v>
      </c>
      <c r="F1329" s="1">
        <v>0</v>
      </c>
      <c r="G1329" s="2">
        <f t="shared" si="24"/>
        <v>46007.369079999997</v>
      </c>
      <c r="H1329" s="2">
        <f t="shared" si="23"/>
        <v>0.16000000003259629</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630427.84</v>
      </c>
      <c r="E1330" s="1">
        <v>0</v>
      </c>
      <c r="F1330" s="1">
        <v>0</v>
      </c>
      <c r="G1330" s="2">
        <f t="shared" si="24"/>
        <v>40347.381759999997</v>
      </c>
      <c r="H1330" s="2">
        <f t="shared" si="23"/>
        <v>0.16000000003259629</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630427.84</v>
      </c>
      <c r="E1331" s="1">
        <v>0</v>
      </c>
      <c r="F1331" s="1">
        <v>0</v>
      </c>
      <c r="G1331" s="2">
        <f t="shared" si="24"/>
        <v>41608.237439999997</v>
      </c>
      <c r="H1331" s="2">
        <f t="shared" si="23"/>
        <v>0.16000000003259629</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72250</v>
      </c>
      <c r="D1333" s="1">
        <f>'RAS-funkcijski'!E39</f>
        <v>0</v>
      </c>
      <c r="E1333" s="1">
        <v>0</v>
      </c>
      <c r="F1333" s="1">
        <v>0</v>
      </c>
      <c r="G1333" s="2">
        <f t="shared" si="24"/>
        <v>2528.7500000000005</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72250</v>
      </c>
      <c r="D1334" s="1">
        <f>'RAS-funkcijski'!E40</f>
        <v>0</v>
      </c>
      <c r="E1334" s="1">
        <v>0</v>
      </c>
      <c r="F1334" s="1">
        <v>0</v>
      </c>
      <c r="G1334" s="2">
        <f t="shared" si="24"/>
        <v>2601</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151003</v>
      </c>
      <c r="D1337" s="1">
        <f>'RAS-funkcijski'!E43</f>
        <v>0</v>
      </c>
      <c r="E1337" s="1">
        <v>0</v>
      </c>
      <c r="F1337" s="1">
        <v>0</v>
      </c>
      <c r="G1337" s="2">
        <f t="shared" si="24"/>
        <v>5889.1170000000002</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32372</v>
      </c>
      <c r="D1342" s="1">
        <f>'RAS-funkcijski'!E48</f>
        <v>0</v>
      </c>
      <c r="E1342" s="1">
        <v>0</v>
      </c>
      <c r="F1342" s="1">
        <v>0</v>
      </c>
      <c r="G1342" s="2">
        <f t="shared" si="24"/>
        <v>1424.3679999999999</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118631</v>
      </c>
      <c r="D1343" s="1">
        <f>'RAS-funkcijski'!E49</f>
        <v>0</v>
      </c>
      <c r="E1343" s="1">
        <v>0</v>
      </c>
      <c r="F1343" s="1">
        <v>0</v>
      </c>
      <c r="G1343" s="2">
        <f t="shared" si="24"/>
        <v>5338.3949999999995</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618401</v>
      </c>
      <c r="D1369" s="1">
        <f>'RAS-funkcijski'!E75</f>
        <v>419601.99</v>
      </c>
      <c r="E1369" s="1">
        <v>0</v>
      </c>
      <c r="F1369" s="1">
        <v>0</v>
      </c>
      <c r="G1369" s="2">
        <f t="shared" si="24"/>
        <v>103489.95358</v>
      </c>
      <c r="H1369" s="2">
        <f t="shared" si="27"/>
        <v>1.0000000009313226E-2</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618401</v>
      </c>
      <c r="D1370" s="1">
        <f>'RAS-funkcijski'!E76</f>
        <v>332120.74</v>
      </c>
      <c r="E1370" s="1">
        <v>0</v>
      </c>
      <c r="F1370" s="1">
        <v>0</v>
      </c>
      <c r="G1370" s="2">
        <f t="shared" si="24"/>
        <v>92350.258559999987</v>
      </c>
      <c r="H1370" s="2">
        <f t="shared" si="27"/>
        <v>0.26000000000931323</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87481.25</v>
      </c>
      <c r="E1375" s="1">
        <v>0</v>
      </c>
      <c r="F1375" s="1">
        <v>0</v>
      </c>
      <c r="G1375" s="2">
        <f t="shared" si="24"/>
        <v>13472.112499999999</v>
      </c>
      <c r="H1375" s="2">
        <f t="shared" si="27"/>
        <v>0.25</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7093794</v>
      </c>
      <c r="D1376" s="1">
        <f>'RAS-funkcijski'!E82</f>
        <v>6419328.1499999994</v>
      </c>
      <c r="E1376" s="1">
        <v>0</v>
      </c>
      <c r="F1376" s="1">
        <v>0</v>
      </c>
      <c r="G1376" s="2">
        <f t="shared" si="24"/>
        <v>1554731.1233999999</v>
      </c>
      <c r="H1376" s="2">
        <f t="shared" si="27"/>
        <v>0.14999999944120646</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703812.14</v>
      </c>
      <c r="E1377" s="1">
        <v>0</v>
      </c>
      <c r="F1377" s="1">
        <v>0</v>
      </c>
      <c r="G1377" s="2">
        <f t="shared" si="24"/>
        <v>111202.31812</v>
      </c>
      <c r="H1377" s="2">
        <f t="shared" si="27"/>
        <v>0.14000000001396984</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5152558.93</v>
      </c>
      <c r="E1378" s="1">
        <v>0</v>
      </c>
      <c r="F1378" s="1">
        <v>0</v>
      </c>
      <c r="G1378" s="2">
        <f t="shared" si="24"/>
        <v>824409.42879999999</v>
      </c>
      <c r="H1378" s="2">
        <f t="shared" si="27"/>
        <v>7.0000000298023224E-2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19377</v>
      </c>
      <c r="D1379" s="1">
        <f>'RAS-funkcijski'!E85</f>
        <v>0</v>
      </c>
      <c r="E1379" s="1">
        <v>0</v>
      </c>
      <c r="F1379" s="1">
        <v>0</v>
      </c>
      <c r="G1379" s="2">
        <f t="shared" si="24"/>
        <v>1569.537</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383801</v>
      </c>
      <c r="D1380" s="1">
        <f>'RAS-funkcijski'!E86</f>
        <v>562957.07999999996</v>
      </c>
      <c r="E1380" s="1">
        <v>0</v>
      </c>
      <c r="F1380" s="1">
        <v>0</v>
      </c>
      <c r="G1380" s="2">
        <f t="shared" si="24"/>
        <v>123796.64311999999</v>
      </c>
      <c r="H1380" s="2">
        <f t="shared" si="27"/>
        <v>7.9999999958090484E-2</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6690616</v>
      </c>
      <c r="D1381" s="1">
        <f>'RAS-funkcijski'!E87</f>
        <v>0</v>
      </c>
      <c r="E1381" s="1">
        <v>0</v>
      </c>
      <c r="F1381" s="1">
        <v>0</v>
      </c>
      <c r="G1381" s="2">
        <f t="shared" si="24"/>
        <v>555321.12800000003</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1639978</v>
      </c>
      <c r="D1401" s="1">
        <f>'RAS-funkcijski'!E107</f>
        <v>1499967.52</v>
      </c>
      <c r="E1401" s="1">
        <v>0</v>
      </c>
      <c r="F1401" s="1">
        <v>0</v>
      </c>
      <c r="G1401" s="2">
        <f t="shared" si="24"/>
        <v>477911.04311999999</v>
      </c>
      <c r="H1401" s="2">
        <f t="shared" si="27"/>
        <v>0.47999999998137355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765817.94</v>
      </c>
      <c r="E1402" s="1">
        <v>0</v>
      </c>
      <c r="F1402" s="1">
        <v>0</v>
      </c>
      <c r="G1402" s="2">
        <f t="shared" si="24"/>
        <v>159290.13152</v>
      </c>
      <c r="H1402" s="2">
        <f t="shared" si="27"/>
        <v>6.0000000055879354E-2</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625899.57999999996</v>
      </c>
      <c r="E1403" s="1">
        <v>0</v>
      </c>
      <c r="F1403" s="1">
        <v>0</v>
      </c>
      <c r="G1403" s="2">
        <f t="shared" si="24"/>
        <v>131438.91179999997</v>
      </c>
      <c r="H1403" s="2">
        <f t="shared" si="27"/>
        <v>0.42000000004190952</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57000</v>
      </c>
      <c r="E1405" s="1">
        <v>0</v>
      </c>
      <c r="F1405" s="1">
        <v>0</v>
      </c>
      <c r="G1405" s="2">
        <f t="shared" si="24"/>
        <v>12198</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1639978</v>
      </c>
      <c r="D1407" s="1">
        <f>'RAS-funkcijski'!E113</f>
        <v>51250</v>
      </c>
      <c r="E1407" s="1">
        <v>0</v>
      </c>
      <c r="F1407" s="1">
        <v>0</v>
      </c>
      <c r="G1407" s="2">
        <f t="shared" si="24"/>
        <v>189930.10200000001</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1061985</v>
      </c>
      <c r="D1408" s="1">
        <f>'RAS-funkcijski'!E114</f>
        <v>774423.24</v>
      </c>
      <c r="E1408" s="1">
        <v>0</v>
      </c>
      <c r="F1408" s="1">
        <v>0</v>
      </c>
      <c r="G1408" s="2">
        <f t="shared" si="24"/>
        <v>287191.46279999998</v>
      </c>
      <c r="H1408" s="2">
        <f t="shared" si="27"/>
        <v>0.23999999999068677</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533426</v>
      </c>
      <c r="D1409" s="1">
        <f>'RAS-funkcijski'!E115</f>
        <v>591423.24</v>
      </c>
      <c r="E1409" s="1">
        <v>0</v>
      </c>
      <c r="F1409" s="1">
        <v>0</v>
      </c>
      <c r="G1409" s="2">
        <f t="shared" si="24"/>
        <v>190506.24528</v>
      </c>
      <c r="H1409" s="2">
        <f t="shared" si="27"/>
        <v>0.23999999999068677</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533426</v>
      </c>
      <c r="D1410" s="1">
        <f>'RAS-funkcijski'!E116</f>
        <v>138703.16</v>
      </c>
      <c r="E1410" s="1">
        <v>0</v>
      </c>
      <c r="F1410" s="1">
        <v>0</v>
      </c>
      <c r="G1410" s="2">
        <f t="shared" si="24"/>
        <v>90813.219840000005</v>
      </c>
      <c r="H1410" s="2">
        <f t="shared" si="27"/>
        <v>0.16000000000349246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452720.08</v>
      </c>
      <c r="E1411" s="1">
        <v>0</v>
      </c>
      <c r="F1411" s="1">
        <v>0</v>
      </c>
      <c r="G1411" s="2">
        <f t="shared" si="24"/>
        <v>102314.73808000001</v>
      </c>
      <c r="H1411" s="2">
        <f t="shared" si="27"/>
        <v>8.0000000016298145E-2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183000</v>
      </c>
      <c r="E1419" s="1">
        <v>0</v>
      </c>
      <c r="F1419" s="1">
        <v>0</v>
      </c>
      <c r="G1419" s="2">
        <f t="shared" si="24"/>
        <v>44286</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528559</v>
      </c>
      <c r="D1422" s="1">
        <f>'RAS-funkcijski'!E128</f>
        <v>0</v>
      </c>
      <c r="E1422" s="1">
        <v>0</v>
      </c>
      <c r="F1422" s="1">
        <v>0</v>
      </c>
      <c r="G1422" s="2">
        <f t="shared" si="24"/>
        <v>65541.316000000006</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438340</v>
      </c>
      <c r="D1423" s="1">
        <f>'RAS-funkcijski'!E129</f>
        <v>1712995.3099999998</v>
      </c>
      <c r="E1423" s="1">
        <v>0</v>
      </c>
      <c r="F1423" s="1">
        <v>0</v>
      </c>
      <c r="G1423" s="2">
        <f t="shared" si="24"/>
        <v>483041.32749999996</v>
      </c>
      <c r="H1423" s="2">
        <f t="shared" si="27"/>
        <v>0.30999999982304871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759149.25</v>
      </c>
      <c r="E1429" s="1">
        <v>0</v>
      </c>
      <c r="F1429" s="1">
        <v>0</v>
      </c>
      <c r="G1429" s="2">
        <f t="shared" si="24"/>
        <v>198897.1035</v>
      </c>
      <c r="H1429" s="2">
        <f t="shared" si="27"/>
        <v>0.25</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238341.11</v>
      </c>
      <c r="E1430" s="1">
        <v>0</v>
      </c>
      <c r="F1430" s="1">
        <v>0</v>
      </c>
      <c r="G1430" s="2">
        <f t="shared" si="24"/>
        <v>62922.053039999999</v>
      </c>
      <c r="H1430" s="2">
        <f t="shared" si="27"/>
        <v>0.10999999998603016</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402050</v>
      </c>
      <c r="E1431" s="1">
        <v>0</v>
      </c>
      <c r="F1431" s="1">
        <v>0</v>
      </c>
      <c r="G1431" s="2">
        <f t="shared" si="24"/>
        <v>106945.3</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438340</v>
      </c>
      <c r="D1432" s="1">
        <f>'RAS-funkcijski'!E138</f>
        <v>0</v>
      </c>
      <c r="E1432" s="1">
        <v>0</v>
      </c>
      <c r="F1432" s="1">
        <v>0</v>
      </c>
      <c r="G1432" s="2">
        <f t="shared" si="24"/>
        <v>58737.560000000005</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313454.95</v>
      </c>
      <c r="E1434" s="1">
        <v>0</v>
      </c>
      <c r="F1434" s="1">
        <v>0</v>
      </c>
      <c r="G1434" s="2">
        <f t="shared" si="24"/>
        <v>85259.746400000004</v>
      </c>
      <c r="H1434" s="2">
        <f t="shared" si="27"/>
        <v>4.9999999988358468E-2</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13318916</v>
      </c>
      <c r="D1435" s="13">
        <f>'RAS-funkcijski'!E141</f>
        <v>14513182.35</v>
      </c>
      <c r="E1435" s="13">
        <v>0</v>
      </c>
      <c r="F1435" s="13">
        <v>0</v>
      </c>
      <c r="G1435" s="14">
        <f t="shared" si="24"/>
        <v>5801303.4559000004</v>
      </c>
      <c r="H1435" s="14">
        <f t="shared" si="27"/>
        <v>0.34999999962747097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143870.34</v>
      </c>
      <c r="D1480" s="6"/>
      <c r="E1480" s="6">
        <v>0</v>
      </c>
      <c r="F1480" s="6">
        <v>0</v>
      </c>
      <c r="G1480" s="7">
        <f t="shared" ref="G1480:G1580" si="34">B1480/1000*C1480</f>
        <v>143.87034</v>
      </c>
      <c r="H1480" s="7">
        <f t="shared" ref="H1480:H1580" si="35">ABS(C1480-ROUND(C1480,0))</f>
        <v>0.33999999999650754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15245215.219999999</v>
      </c>
      <c r="D1481" s="1">
        <v>0</v>
      </c>
      <c r="E1481" s="1">
        <v>0</v>
      </c>
      <c r="F1481" s="1">
        <v>0</v>
      </c>
      <c r="G1481" s="2">
        <f t="shared" si="34"/>
        <v>30490.430439999996</v>
      </c>
      <c r="H1481" s="2">
        <f t="shared" si="35"/>
        <v>0.2199999988079071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11057427.609999999</v>
      </c>
      <c r="D1483" s="1">
        <v>0</v>
      </c>
      <c r="E1483" s="1">
        <v>0</v>
      </c>
      <c r="F1483" s="1">
        <v>0</v>
      </c>
      <c r="G1483" s="2">
        <f t="shared" si="34"/>
        <v>44229.710439999995</v>
      </c>
      <c r="H1483" s="2">
        <f t="shared" si="35"/>
        <v>0.39000000059604645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1530330.33</v>
      </c>
      <c r="D1484" s="1">
        <v>0</v>
      </c>
      <c r="E1484" s="1">
        <v>0</v>
      </c>
      <c r="F1484" s="1">
        <v>0</v>
      </c>
      <c r="G1484" s="2">
        <f t="shared" si="34"/>
        <v>7651.6516500000007</v>
      </c>
      <c r="H1484" s="2">
        <f t="shared" si="35"/>
        <v>0.33000000007450581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4388416.3</v>
      </c>
      <c r="D1485" s="1">
        <v>0</v>
      </c>
      <c r="E1485" s="1">
        <v>0</v>
      </c>
      <c r="F1485" s="1">
        <v>0</v>
      </c>
      <c r="G1485" s="2">
        <f t="shared" si="34"/>
        <v>26330.497800000001</v>
      </c>
      <c r="H1485" s="2">
        <f t="shared" si="35"/>
        <v>0.29999999981373549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18822.259999999998</v>
      </c>
      <c r="D1486" s="1">
        <v>0</v>
      </c>
      <c r="E1486" s="1">
        <v>0</v>
      </c>
      <c r="F1486" s="1">
        <v>0</v>
      </c>
      <c r="G1486" s="2">
        <f t="shared" si="34"/>
        <v>131.75582</v>
      </c>
      <c r="H1486" s="2">
        <f t="shared" si="35"/>
        <v>0.25999999999839929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41400</v>
      </c>
      <c r="D1487" s="1">
        <v>0</v>
      </c>
      <c r="E1487" s="1">
        <v>0</v>
      </c>
      <c r="F1487" s="1">
        <v>0</v>
      </c>
      <c r="G1487" s="2">
        <f t="shared" si="34"/>
        <v>331.2</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2016205.94</v>
      </c>
      <c r="D1489" s="1">
        <v>0</v>
      </c>
      <c r="E1489" s="1">
        <v>0</v>
      </c>
      <c r="F1489" s="1">
        <v>0</v>
      </c>
      <c r="G1489" s="2">
        <f t="shared" si="34"/>
        <v>20162.059399999998</v>
      </c>
      <c r="H1489" s="2">
        <f t="shared" si="35"/>
        <v>6.0000000055879354E-2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3062252.78</v>
      </c>
      <c r="D1491" s="1">
        <v>0</v>
      </c>
      <c r="E1491" s="1">
        <v>0</v>
      </c>
      <c r="F1491" s="1">
        <v>0</v>
      </c>
      <c r="G1491" s="2">
        <f t="shared" si="34"/>
        <v>36747.033360000001</v>
      </c>
      <c r="H1491" s="2">
        <f t="shared" si="35"/>
        <v>0.22000000020489097</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3932745.77</v>
      </c>
      <c r="D1492" s="1">
        <v>0</v>
      </c>
      <c r="E1492" s="1">
        <v>0</v>
      </c>
      <c r="F1492" s="1">
        <v>0</v>
      </c>
      <c r="G1492" s="2">
        <f t="shared" si="34"/>
        <v>51125.695009999996</v>
      </c>
      <c r="H1492" s="2">
        <f t="shared" si="35"/>
        <v>0.22999999998137355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255041.84</v>
      </c>
      <c r="D1493" s="1">
        <v>0</v>
      </c>
      <c r="E1493" s="1">
        <v>0</v>
      </c>
      <c r="F1493" s="1">
        <v>0</v>
      </c>
      <c r="G1493" s="2">
        <f t="shared" si="34"/>
        <v>3570.5857599999999</v>
      </c>
      <c r="H1493" s="2">
        <f t="shared" si="35"/>
        <v>0.16000000000349246</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255041.84</v>
      </c>
      <c r="D1497" s="1">
        <v>0</v>
      </c>
      <c r="E1497" s="1">
        <v>0</v>
      </c>
      <c r="F1497" s="1">
        <v>0</v>
      </c>
      <c r="G1497" s="2">
        <f t="shared" si="34"/>
        <v>4590.7531199999994</v>
      </c>
      <c r="H1497" s="2">
        <f t="shared" si="35"/>
        <v>0.16000000000349246</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14721824.25</v>
      </c>
      <c r="D1499" s="1">
        <v>0</v>
      </c>
      <c r="E1499" s="1">
        <v>0</v>
      </c>
      <c r="F1499" s="1">
        <v>0</v>
      </c>
      <c r="G1499" s="2">
        <f t="shared" si="34"/>
        <v>294436.48499999999</v>
      </c>
      <c r="H1499" s="2">
        <f t="shared" si="35"/>
        <v>0.25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10734674.050000001</v>
      </c>
      <c r="D1501" s="1">
        <v>0</v>
      </c>
      <c r="E1501" s="1">
        <v>0</v>
      </c>
      <c r="F1501" s="1">
        <v>0</v>
      </c>
      <c r="G1501" s="2">
        <f t="shared" si="34"/>
        <v>236162.8291</v>
      </c>
      <c r="H1501" s="2">
        <f t="shared" si="35"/>
        <v>5.000000074505806E-2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1530330.33</v>
      </c>
      <c r="D1502" s="1">
        <v>0</v>
      </c>
      <c r="E1502" s="1">
        <v>0</v>
      </c>
      <c r="F1502" s="1">
        <v>0</v>
      </c>
      <c r="G1502" s="2">
        <f t="shared" si="34"/>
        <v>35197.597589999998</v>
      </c>
      <c r="H1502" s="2">
        <f t="shared" si="35"/>
        <v>0.33000000007450581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4242912.87</v>
      </c>
      <c r="D1503" s="1">
        <v>0</v>
      </c>
      <c r="E1503" s="1">
        <v>0</v>
      </c>
      <c r="F1503" s="1">
        <v>0</v>
      </c>
      <c r="G1503" s="2">
        <f t="shared" si="34"/>
        <v>101829.90888</v>
      </c>
      <c r="H1503" s="2">
        <f t="shared" si="35"/>
        <v>0.12999999988824129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16688.04</v>
      </c>
      <c r="D1504" s="1">
        <v>0</v>
      </c>
      <c r="E1504" s="1">
        <v>0</v>
      </c>
      <c r="F1504" s="1">
        <v>0</v>
      </c>
      <c r="G1504" s="2">
        <f t="shared" si="34"/>
        <v>417.20100000000002</v>
      </c>
      <c r="H1504" s="2">
        <f t="shared" si="35"/>
        <v>4.0000000000873115E-2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41400</v>
      </c>
      <c r="D1505" s="1">
        <v>0</v>
      </c>
      <c r="E1505" s="1">
        <v>0</v>
      </c>
      <c r="F1505" s="1">
        <v>0</v>
      </c>
      <c r="G1505" s="2">
        <f t="shared" si="34"/>
        <v>1076.3999999999999</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2001023.23</v>
      </c>
      <c r="D1507" s="1">
        <v>0</v>
      </c>
      <c r="E1507" s="1">
        <v>0</v>
      </c>
      <c r="F1507" s="1">
        <v>0</v>
      </c>
      <c r="G1507" s="2">
        <f t="shared" si="34"/>
        <v>56028.650439999998</v>
      </c>
      <c r="H1507" s="2">
        <f t="shared" si="35"/>
        <v>0.22999999998137355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2902319.58</v>
      </c>
      <c r="D1509" s="1">
        <v>0</v>
      </c>
      <c r="E1509" s="1">
        <v>0</v>
      </c>
      <c r="F1509" s="1">
        <v>0</v>
      </c>
      <c r="G1509" s="2">
        <f t="shared" si="34"/>
        <v>87069.587400000004</v>
      </c>
      <c r="H1509" s="2">
        <f t="shared" si="35"/>
        <v>0.41999999992549419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3732108.36</v>
      </c>
      <c r="D1510" s="1">
        <v>0</v>
      </c>
      <c r="E1510" s="1">
        <v>0</v>
      </c>
      <c r="F1510" s="1">
        <v>0</v>
      </c>
      <c r="G1510" s="2">
        <f t="shared" si="34"/>
        <v>115695.35915999999</v>
      </c>
      <c r="H1510" s="2">
        <f t="shared" si="35"/>
        <v>0.35999999986961484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255041.84</v>
      </c>
      <c r="D1511" s="1">
        <v>0</v>
      </c>
      <c r="E1511" s="1">
        <v>0</v>
      </c>
      <c r="F1511" s="1">
        <v>0</v>
      </c>
      <c r="G1511" s="2">
        <f t="shared" si="34"/>
        <v>8161.3388800000002</v>
      </c>
      <c r="H1511" s="2">
        <f t="shared" si="35"/>
        <v>0.16000000000349246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255041.84</v>
      </c>
      <c r="D1515" s="1">
        <v>0</v>
      </c>
      <c r="E1515" s="1">
        <v>0</v>
      </c>
      <c r="F1515" s="1">
        <v>0</v>
      </c>
      <c r="G1515" s="2">
        <f t="shared" si="34"/>
        <v>9181.5062399999988</v>
      </c>
      <c r="H1515" s="2">
        <f t="shared" si="35"/>
        <v>0.16000000000349246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667261.30999999866</v>
      </c>
      <c r="D1517" s="1">
        <v>0</v>
      </c>
      <c r="E1517" s="1">
        <v>0</v>
      </c>
      <c r="F1517" s="1">
        <v>0</v>
      </c>
      <c r="G1517" s="2">
        <f t="shared" si="34"/>
        <v>25355.929779999948</v>
      </c>
      <c r="H1517" s="2">
        <f t="shared" si="35"/>
        <v>0.30999999865889549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161406.79999999999</v>
      </c>
      <c r="D1518" s="1">
        <v>0</v>
      </c>
      <c r="E1518" s="1">
        <v>0</v>
      </c>
      <c r="F1518" s="1">
        <v>0</v>
      </c>
      <c r="G1518" s="2">
        <f t="shared" si="34"/>
        <v>6294.8651999999993</v>
      </c>
      <c r="H1518" s="2">
        <f t="shared" si="35"/>
        <v>0.20000000001164153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161406.79999999999</v>
      </c>
      <c r="D1524" s="1">
        <v>0</v>
      </c>
      <c r="E1524" s="1">
        <v>0</v>
      </c>
      <c r="F1524" s="1">
        <v>0</v>
      </c>
      <c r="G1524" s="2">
        <f t="shared" si="34"/>
        <v>7263.3059999999996</v>
      </c>
      <c r="H1524" s="2">
        <f t="shared" si="35"/>
        <v>0.20000000001164153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161406.79999999999</v>
      </c>
      <c r="D1560" s="1">
        <v>0</v>
      </c>
      <c r="E1560" s="1">
        <v>0</v>
      </c>
      <c r="F1560" s="1">
        <v>0</v>
      </c>
      <c r="G1560" s="2">
        <f t="shared" si="34"/>
        <v>13073.950799999999</v>
      </c>
      <c r="H1560" s="2">
        <f t="shared" si="35"/>
        <v>0.20000000001164153</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161406.79999999999</v>
      </c>
      <c r="D1561" s="1">
        <v>0</v>
      </c>
      <c r="E1561" s="1">
        <v>0</v>
      </c>
      <c r="F1561" s="1">
        <v>0</v>
      </c>
      <c r="G1561" s="2">
        <f t="shared" si="34"/>
        <v>13235.357599999999</v>
      </c>
      <c r="H1561" s="2">
        <f t="shared" si="35"/>
        <v>0.20000000001164153</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505854.51</v>
      </c>
      <c r="D1576" s="1">
        <v>0</v>
      </c>
      <c r="E1576" s="1">
        <v>0</v>
      </c>
      <c r="F1576" s="1">
        <v>0</v>
      </c>
      <c r="G1576" s="2">
        <f t="shared" si="34"/>
        <v>49067.887470000001</v>
      </c>
      <c r="H1576" s="2">
        <f t="shared" si="35"/>
        <v>0.48999999999068677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250667.1</v>
      </c>
      <c r="D1578" s="1">
        <v>0</v>
      </c>
      <c r="E1578" s="1">
        <v>0</v>
      </c>
      <c r="F1578" s="1">
        <v>0</v>
      </c>
      <c r="G1578" s="2">
        <f t="shared" si="34"/>
        <v>24816.0429</v>
      </c>
      <c r="H1578" s="2">
        <f t="shared" si="35"/>
        <v>0.10000000000582077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255187.41</v>
      </c>
      <c r="D1579" s="1">
        <v>0</v>
      </c>
      <c r="E1579" s="1">
        <v>0</v>
      </c>
      <c r="F1579" s="1">
        <v>0</v>
      </c>
      <c r="G1579" s="2">
        <f t="shared" si="34"/>
        <v>25518.741000000002</v>
      </c>
      <c r="H1579" s="2">
        <f t="shared" si="35"/>
        <v>0.41000000000349246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3298</v>
      </c>
      <c r="B1" s="383"/>
      <c r="C1" s="383"/>
    </row>
    <row r="2" spans="1:17" ht="33" customHeight="1" x14ac:dyDescent="0.2">
      <c r="A2" s="384" t="s">
        <v>3299</v>
      </c>
      <c r="B2" s="385"/>
      <c r="C2" s="376"/>
      <c r="D2" s="4"/>
      <c r="E2" s="4"/>
      <c r="F2" s="4"/>
      <c r="G2" s="4"/>
      <c r="H2" s="4"/>
      <c r="I2" s="4"/>
      <c r="J2" s="4"/>
      <c r="K2" s="4"/>
      <c r="L2" s="4"/>
      <c r="M2" s="4"/>
      <c r="N2" s="4"/>
      <c r="O2" s="4"/>
      <c r="P2" s="4"/>
      <c r="Q2" s="4"/>
    </row>
    <row r="3" spans="1:17" ht="18.75" customHeight="1" x14ac:dyDescent="0.2">
      <c r="A3" s="42" t="s">
        <v>3300</v>
      </c>
      <c r="B3" s="386" t="s">
        <v>3301</v>
      </c>
      <c r="C3" s="376"/>
      <c r="D3" s="4"/>
      <c r="E3" s="4"/>
      <c r="F3" s="4"/>
      <c r="G3" s="4"/>
      <c r="H3" s="4"/>
      <c r="I3" s="4"/>
      <c r="J3" s="4"/>
      <c r="K3" s="4"/>
      <c r="L3" s="4"/>
      <c r="M3" s="4"/>
      <c r="N3" s="4"/>
      <c r="O3" s="4"/>
      <c r="P3" s="4"/>
      <c r="Q3" s="4"/>
    </row>
    <row r="4" spans="1:17" ht="37.5" hidden="1" customHeight="1" x14ac:dyDescent="0.2">
      <c r="A4" s="43" t="s">
        <v>3302</v>
      </c>
      <c r="B4" s="380" t="s">
        <v>3303</v>
      </c>
      <c r="C4" s="376"/>
      <c r="D4" s="4"/>
      <c r="E4" s="4"/>
      <c r="F4" s="4"/>
      <c r="G4" s="4"/>
      <c r="H4" s="4"/>
      <c r="I4" s="4"/>
      <c r="J4" s="4"/>
      <c r="K4" s="4"/>
      <c r="L4" s="4"/>
      <c r="M4" s="4"/>
      <c r="N4" s="4"/>
      <c r="O4" s="4"/>
      <c r="P4" s="4"/>
      <c r="Q4" s="4"/>
    </row>
    <row r="5" spans="1:17" ht="48" hidden="1" customHeight="1" x14ac:dyDescent="0.2">
      <c r="A5" s="43" t="s">
        <v>3302</v>
      </c>
      <c r="B5" s="380" t="s">
        <v>3304</v>
      </c>
      <c r="C5" s="376"/>
      <c r="D5" s="4"/>
      <c r="E5" s="4"/>
      <c r="F5" s="4"/>
      <c r="G5" s="4"/>
      <c r="H5" s="4"/>
      <c r="I5" s="4"/>
      <c r="J5" s="4"/>
      <c r="K5" s="4"/>
      <c r="L5" s="4"/>
      <c r="M5" s="4"/>
      <c r="N5" s="4"/>
      <c r="O5" s="4"/>
      <c r="P5" s="4"/>
      <c r="Q5" s="4"/>
    </row>
    <row r="6" spans="1:17" ht="59.25" hidden="1" customHeight="1" x14ac:dyDescent="0.2">
      <c r="A6" s="43" t="s">
        <v>3302</v>
      </c>
      <c r="B6" s="380" t="s">
        <v>3305</v>
      </c>
      <c r="C6" s="376"/>
      <c r="D6" s="4"/>
      <c r="E6" s="4"/>
      <c r="F6" s="4"/>
      <c r="G6" s="4"/>
      <c r="H6" s="4"/>
      <c r="I6" s="4"/>
      <c r="J6" s="4"/>
      <c r="K6" s="4"/>
      <c r="L6" s="4"/>
      <c r="M6" s="4"/>
      <c r="N6" s="4"/>
      <c r="O6" s="4"/>
      <c r="P6" s="4"/>
      <c r="Q6" s="4"/>
    </row>
    <row r="7" spans="1:17" ht="48" hidden="1" customHeight="1" x14ac:dyDescent="0.2">
      <c r="A7" s="43" t="s">
        <v>3306</v>
      </c>
      <c r="B7" s="380" t="s">
        <v>3307</v>
      </c>
      <c r="C7" s="376"/>
      <c r="D7" s="4"/>
      <c r="E7" s="4"/>
      <c r="F7" s="4"/>
      <c r="G7" s="4"/>
      <c r="H7" s="4"/>
      <c r="I7" s="4"/>
      <c r="J7" s="4"/>
      <c r="K7" s="4"/>
      <c r="L7" s="4"/>
      <c r="M7" s="4"/>
      <c r="N7" s="4"/>
      <c r="O7" s="4"/>
      <c r="P7" s="4"/>
      <c r="Q7" s="4"/>
    </row>
    <row r="8" spans="1:17" ht="41.25" hidden="1" customHeight="1" x14ac:dyDescent="0.2">
      <c r="A8" s="43" t="s">
        <v>3308</v>
      </c>
      <c r="B8" s="380" t="s">
        <v>3309</v>
      </c>
      <c r="C8" s="376"/>
      <c r="D8" s="4"/>
      <c r="E8" s="4"/>
      <c r="F8" s="4"/>
      <c r="G8" s="4"/>
      <c r="H8" s="4"/>
      <c r="I8" s="4"/>
      <c r="J8" s="4"/>
      <c r="K8" s="4"/>
      <c r="L8" s="4"/>
      <c r="M8" s="4"/>
      <c r="N8" s="4"/>
      <c r="O8" s="4"/>
      <c r="P8" s="4"/>
      <c r="Q8" s="4"/>
    </row>
    <row r="9" spans="1:17" ht="59.25" hidden="1" customHeight="1" x14ac:dyDescent="0.2">
      <c r="A9" s="43" t="s">
        <v>3310</v>
      </c>
      <c r="B9" s="380" t="s">
        <v>3311</v>
      </c>
      <c r="C9" s="376"/>
      <c r="D9" s="4"/>
      <c r="E9" s="4"/>
      <c r="F9" s="4"/>
      <c r="G9" s="4"/>
      <c r="H9" s="4"/>
      <c r="I9" s="4"/>
      <c r="J9" s="4"/>
      <c r="K9" s="4"/>
      <c r="L9" s="4"/>
      <c r="M9" s="4"/>
      <c r="N9" s="4"/>
      <c r="O9" s="4"/>
      <c r="P9" s="4"/>
      <c r="Q9" s="4"/>
    </row>
    <row r="10" spans="1:17" ht="61.5" hidden="1" customHeight="1" x14ac:dyDescent="0.2">
      <c r="A10" s="43" t="s">
        <v>3310</v>
      </c>
      <c r="B10" s="380" t="s">
        <v>3312</v>
      </c>
      <c r="C10" s="376"/>
      <c r="D10" s="4"/>
      <c r="E10" s="4"/>
      <c r="F10" s="4"/>
      <c r="G10" s="4"/>
      <c r="H10" s="4"/>
      <c r="I10" s="4"/>
      <c r="J10" s="4"/>
      <c r="K10" s="4"/>
      <c r="L10" s="4"/>
      <c r="M10" s="4"/>
      <c r="N10" s="4"/>
      <c r="O10" s="4"/>
      <c r="P10" s="4"/>
      <c r="Q10" s="4"/>
    </row>
    <row r="11" spans="1:17" ht="43.5" hidden="1" customHeight="1" x14ac:dyDescent="0.2">
      <c r="A11" s="43" t="s">
        <v>3310</v>
      </c>
      <c r="B11" s="380" t="s">
        <v>3313</v>
      </c>
      <c r="C11" s="376"/>
      <c r="D11" s="4"/>
      <c r="E11" s="4"/>
      <c r="F11" s="4"/>
      <c r="G11" s="4"/>
      <c r="H11" s="4"/>
      <c r="I11" s="4"/>
      <c r="J11" s="4"/>
      <c r="K11" s="4"/>
      <c r="L11" s="4"/>
      <c r="M11" s="4"/>
      <c r="N11" s="4"/>
      <c r="O11" s="4"/>
      <c r="P11" s="4"/>
      <c r="Q11" s="4"/>
    </row>
    <row r="12" spans="1:17" ht="27.75" hidden="1" customHeight="1" x14ac:dyDescent="0.2">
      <c r="A12" s="43" t="s">
        <v>3314</v>
      </c>
      <c r="B12" s="380" t="s">
        <v>3315</v>
      </c>
      <c r="C12" s="376"/>
      <c r="D12" s="4"/>
      <c r="E12" s="4"/>
      <c r="F12" s="4"/>
      <c r="G12" s="4"/>
      <c r="H12" s="4"/>
      <c r="I12" s="4"/>
      <c r="J12" s="4"/>
      <c r="K12" s="4"/>
      <c r="L12" s="4"/>
      <c r="M12" s="4"/>
      <c r="N12" s="4"/>
      <c r="O12" s="4"/>
      <c r="P12" s="4"/>
      <c r="Q12" s="4"/>
    </row>
    <row r="13" spans="1:17" ht="27.75" hidden="1" customHeight="1" x14ac:dyDescent="0.2">
      <c r="A13" s="43" t="s">
        <v>3316</v>
      </c>
      <c r="B13" s="380" t="s">
        <v>3317</v>
      </c>
      <c r="C13" s="376"/>
      <c r="D13" s="4"/>
      <c r="E13" s="4"/>
      <c r="F13" s="4"/>
      <c r="G13" s="4"/>
      <c r="H13" s="4"/>
      <c r="I13" s="4"/>
      <c r="J13" s="4"/>
      <c r="K13" s="4"/>
      <c r="L13" s="4"/>
      <c r="M13" s="4"/>
      <c r="N13" s="4"/>
      <c r="O13" s="4"/>
      <c r="P13" s="4"/>
      <c r="Q13" s="4"/>
    </row>
    <row r="14" spans="1:17" ht="45.75" hidden="1" customHeight="1" x14ac:dyDescent="0.2">
      <c r="A14" s="43" t="s">
        <v>3318</v>
      </c>
      <c r="B14" s="380" t="s">
        <v>3319</v>
      </c>
      <c r="C14" s="376"/>
      <c r="D14" s="4"/>
      <c r="E14" s="4"/>
      <c r="F14" s="4"/>
      <c r="G14" s="4"/>
      <c r="H14" s="4"/>
      <c r="I14" s="4"/>
      <c r="J14" s="4"/>
      <c r="K14" s="4"/>
      <c r="L14" s="4"/>
      <c r="M14" s="4"/>
      <c r="N14" s="4"/>
      <c r="O14" s="4"/>
      <c r="P14" s="4"/>
      <c r="Q14" s="4"/>
    </row>
    <row r="15" spans="1:17" ht="45.75" hidden="1" customHeight="1" x14ac:dyDescent="0.2">
      <c r="A15" s="43" t="s">
        <v>3320</v>
      </c>
      <c r="B15" s="380" t="s">
        <v>3321</v>
      </c>
      <c r="C15" s="376"/>
      <c r="D15" s="4"/>
      <c r="E15" s="4"/>
      <c r="F15" s="4"/>
      <c r="G15" s="4"/>
      <c r="H15" s="4"/>
      <c r="I15" s="4"/>
      <c r="J15" s="4"/>
      <c r="K15" s="4"/>
      <c r="L15" s="4"/>
      <c r="M15" s="4"/>
      <c r="N15" s="4"/>
      <c r="O15" s="4"/>
      <c r="P15" s="4"/>
      <c r="Q15" s="4"/>
    </row>
    <row r="16" spans="1:17" ht="51" hidden="1" customHeight="1" x14ac:dyDescent="0.2">
      <c r="A16" s="43" t="s">
        <v>3322</v>
      </c>
      <c r="B16" s="380" t="s">
        <v>3323</v>
      </c>
      <c r="C16" s="376"/>
      <c r="D16" s="4"/>
      <c r="E16" s="4"/>
      <c r="F16" s="4"/>
      <c r="G16" s="4"/>
      <c r="H16" s="4"/>
      <c r="I16" s="4"/>
      <c r="J16" s="4"/>
      <c r="K16" s="4"/>
      <c r="L16" s="4"/>
      <c r="M16" s="4"/>
      <c r="N16" s="4"/>
      <c r="O16" s="4"/>
      <c r="P16" s="4"/>
      <c r="Q16" s="4"/>
    </row>
    <row r="17" spans="1:17" ht="27.75" hidden="1" customHeight="1" x14ac:dyDescent="0.2">
      <c r="A17" s="43" t="s">
        <v>3324</v>
      </c>
      <c r="B17" s="380" t="s">
        <v>3325</v>
      </c>
      <c r="C17" s="376"/>
      <c r="D17" s="4"/>
      <c r="E17" s="4"/>
      <c r="F17" s="4"/>
      <c r="G17" s="4"/>
      <c r="H17" s="4"/>
      <c r="I17" s="4"/>
      <c r="J17" s="4"/>
      <c r="K17" s="4"/>
      <c r="L17" s="4"/>
      <c r="M17" s="4"/>
      <c r="N17" s="4"/>
      <c r="O17" s="4"/>
      <c r="P17" s="4"/>
      <c r="Q17" s="4"/>
    </row>
    <row r="18" spans="1:17" ht="27.75" hidden="1" customHeight="1" x14ac:dyDescent="0.2">
      <c r="A18" s="43" t="s">
        <v>3326</v>
      </c>
      <c r="B18" s="380" t="s">
        <v>3327</v>
      </c>
      <c r="C18" s="376"/>
      <c r="D18" s="4"/>
      <c r="E18" s="4"/>
      <c r="F18" s="4"/>
      <c r="G18" s="4"/>
      <c r="H18" s="4"/>
      <c r="I18" s="4"/>
      <c r="J18" s="4"/>
      <c r="K18" s="4"/>
      <c r="L18" s="4"/>
      <c r="M18" s="4"/>
      <c r="N18" s="4"/>
      <c r="O18" s="4"/>
      <c r="P18" s="4"/>
      <c r="Q18" s="4"/>
    </row>
    <row r="19" spans="1:17" ht="45" hidden="1" customHeight="1" x14ac:dyDescent="0.2">
      <c r="A19" s="43" t="s">
        <v>3326</v>
      </c>
      <c r="B19" s="380" t="s">
        <v>3328</v>
      </c>
      <c r="C19" s="376"/>
      <c r="D19" s="4"/>
      <c r="E19" s="4"/>
      <c r="F19" s="4"/>
      <c r="G19" s="4"/>
      <c r="H19" s="4"/>
      <c r="I19" s="4"/>
      <c r="J19" s="4"/>
      <c r="K19" s="4"/>
      <c r="L19" s="4"/>
      <c r="M19" s="4"/>
      <c r="N19" s="4"/>
      <c r="O19" s="4"/>
      <c r="P19" s="4"/>
      <c r="Q19" s="4"/>
    </row>
    <row r="20" spans="1:17" ht="45" hidden="1" customHeight="1" x14ac:dyDescent="0.2">
      <c r="A20" s="43" t="s">
        <v>3329</v>
      </c>
      <c r="B20" s="380" t="s">
        <v>3330</v>
      </c>
      <c r="C20" s="376"/>
      <c r="D20" s="4"/>
      <c r="E20" s="4"/>
      <c r="F20" s="4"/>
      <c r="G20" s="4"/>
      <c r="H20" s="4"/>
      <c r="I20" s="4"/>
      <c r="J20" s="4"/>
      <c r="K20" s="4"/>
      <c r="L20" s="4"/>
      <c r="M20" s="4"/>
      <c r="N20" s="4"/>
      <c r="O20" s="4"/>
      <c r="P20" s="4"/>
      <c r="Q20" s="4"/>
    </row>
    <row r="21" spans="1:17" ht="30" hidden="1" customHeight="1" x14ac:dyDescent="0.2">
      <c r="A21" s="43" t="s">
        <v>3331</v>
      </c>
      <c r="B21" s="380" t="s">
        <v>3332</v>
      </c>
      <c r="C21" s="376"/>
      <c r="D21" s="4"/>
      <c r="E21" s="4"/>
      <c r="F21" s="4"/>
      <c r="G21" s="4"/>
      <c r="H21" s="4"/>
      <c r="I21" s="4"/>
      <c r="J21" s="4"/>
      <c r="K21" s="4"/>
      <c r="L21" s="4"/>
      <c r="M21" s="4"/>
      <c r="N21" s="4"/>
      <c r="O21" s="4"/>
      <c r="P21" s="4"/>
      <c r="Q21" s="4"/>
    </row>
    <row r="22" spans="1:17" ht="30" hidden="1" customHeight="1" x14ac:dyDescent="0.2">
      <c r="A22" s="43" t="s">
        <v>3333</v>
      </c>
      <c r="B22" s="380" t="s">
        <v>3334</v>
      </c>
      <c r="C22" s="376"/>
      <c r="D22" s="4"/>
      <c r="E22" s="4"/>
      <c r="F22" s="4"/>
      <c r="G22" s="4"/>
      <c r="H22" s="4"/>
      <c r="I22" s="4"/>
      <c r="J22" s="4"/>
      <c r="K22" s="4"/>
      <c r="L22" s="4"/>
      <c r="M22" s="4"/>
      <c r="N22" s="4"/>
      <c r="O22" s="4"/>
      <c r="P22" s="4"/>
      <c r="Q22" s="4"/>
    </row>
    <row r="23" spans="1:17" ht="30" hidden="1" customHeight="1" x14ac:dyDescent="0.2">
      <c r="A23" s="43" t="s">
        <v>3335</v>
      </c>
      <c r="B23" s="380" t="s">
        <v>3336</v>
      </c>
      <c r="C23" s="376"/>
      <c r="D23" s="4"/>
      <c r="E23" s="4"/>
      <c r="F23" s="4"/>
      <c r="G23" s="4"/>
      <c r="H23" s="4"/>
      <c r="I23" s="4"/>
      <c r="J23" s="4"/>
      <c r="K23" s="4"/>
      <c r="L23" s="4"/>
      <c r="M23" s="4"/>
      <c r="N23" s="4"/>
      <c r="O23" s="4"/>
      <c r="P23" s="4"/>
      <c r="Q23" s="4"/>
    </row>
    <row r="24" spans="1:17" ht="30" hidden="1" customHeight="1" x14ac:dyDescent="0.2">
      <c r="A24" s="43" t="s">
        <v>3337</v>
      </c>
      <c r="B24" s="380" t="s">
        <v>3338</v>
      </c>
      <c r="C24" s="376"/>
      <c r="D24" s="4"/>
      <c r="E24" s="4"/>
      <c r="F24" s="4"/>
      <c r="G24" s="4"/>
      <c r="H24" s="4"/>
      <c r="I24" s="4"/>
      <c r="J24" s="4"/>
      <c r="K24" s="4"/>
      <c r="L24" s="4"/>
      <c r="M24" s="4"/>
      <c r="N24" s="4"/>
      <c r="O24" s="4"/>
      <c r="P24" s="4"/>
      <c r="Q24" s="4"/>
    </row>
    <row r="25" spans="1:17" ht="30" hidden="1" customHeight="1" x14ac:dyDescent="0.2">
      <c r="A25" s="43" t="s">
        <v>3339</v>
      </c>
      <c r="B25" s="380" t="s">
        <v>3340</v>
      </c>
      <c r="C25" s="376"/>
      <c r="D25" s="4"/>
      <c r="E25" s="4"/>
      <c r="F25" s="4"/>
      <c r="G25" s="4"/>
      <c r="H25" s="4"/>
      <c r="I25" s="4"/>
      <c r="J25" s="4"/>
      <c r="K25" s="4"/>
      <c r="L25" s="4"/>
      <c r="M25" s="4"/>
      <c r="N25" s="4"/>
      <c r="O25" s="4"/>
      <c r="P25" s="4"/>
      <c r="Q25" s="4"/>
    </row>
    <row r="26" spans="1:17" ht="30" hidden="1" customHeight="1" x14ac:dyDescent="0.2">
      <c r="A26" s="43" t="s">
        <v>3341</v>
      </c>
      <c r="B26" s="380" t="s">
        <v>3342</v>
      </c>
      <c r="C26" s="376"/>
      <c r="D26" s="4"/>
      <c r="E26" s="4"/>
      <c r="F26" s="4"/>
      <c r="G26" s="4"/>
      <c r="H26" s="4"/>
      <c r="I26" s="4"/>
      <c r="J26" s="4"/>
      <c r="K26" s="4"/>
      <c r="L26" s="4"/>
      <c r="M26" s="4"/>
      <c r="N26" s="4"/>
      <c r="O26" s="4"/>
      <c r="P26" s="4"/>
      <c r="Q26" s="4"/>
    </row>
    <row r="27" spans="1:17" ht="70.5" hidden="1" customHeight="1" x14ac:dyDescent="0.2">
      <c r="A27" s="43" t="s">
        <v>3343</v>
      </c>
      <c r="B27" s="380" t="s">
        <v>3344</v>
      </c>
      <c r="C27" s="376"/>
      <c r="D27" s="4"/>
      <c r="E27" s="4"/>
      <c r="F27" s="4"/>
      <c r="G27" s="4"/>
      <c r="H27" s="4"/>
      <c r="I27" s="4"/>
      <c r="J27" s="4"/>
      <c r="K27" s="4"/>
      <c r="L27" s="4"/>
      <c r="M27" s="4"/>
      <c r="N27" s="4"/>
      <c r="O27" s="4"/>
      <c r="P27" s="4"/>
      <c r="Q27" s="4"/>
    </row>
    <row r="28" spans="1:17" ht="48" hidden="1" customHeight="1" x14ac:dyDescent="0.2">
      <c r="A28" s="43" t="s">
        <v>3345</v>
      </c>
      <c r="B28" s="380" t="s">
        <v>3346</v>
      </c>
      <c r="C28" s="376"/>
      <c r="D28" s="4"/>
      <c r="E28" s="4"/>
      <c r="F28" s="4"/>
      <c r="G28" s="4"/>
      <c r="H28" s="4"/>
      <c r="I28" s="4"/>
      <c r="J28" s="4"/>
      <c r="K28" s="4"/>
      <c r="L28" s="4"/>
      <c r="M28" s="4"/>
      <c r="N28" s="4"/>
      <c r="O28" s="4"/>
      <c r="P28" s="4"/>
      <c r="Q28" s="4"/>
    </row>
    <row r="29" spans="1:17" ht="100.5" hidden="1" customHeight="1" x14ac:dyDescent="0.2">
      <c r="A29" s="43" t="s">
        <v>3347</v>
      </c>
      <c r="B29" s="380" t="s">
        <v>3348</v>
      </c>
      <c r="C29" s="376"/>
      <c r="D29" s="4"/>
      <c r="E29" s="4"/>
      <c r="F29" s="4"/>
      <c r="G29" s="4"/>
      <c r="H29" s="4"/>
      <c r="I29" s="4"/>
      <c r="J29" s="4"/>
      <c r="K29" s="4"/>
      <c r="L29" s="4"/>
      <c r="M29" s="4"/>
      <c r="N29" s="4"/>
      <c r="O29" s="4"/>
      <c r="P29" s="4"/>
      <c r="Q29" s="4"/>
    </row>
    <row r="30" spans="1:17" ht="45" hidden="1" customHeight="1" x14ac:dyDescent="0.2">
      <c r="A30" s="43" t="s">
        <v>3349</v>
      </c>
      <c r="B30" s="380" t="s">
        <v>3350</v>
      </c>
      <c r="C30" s="376"/>
      <c r="D30" s="4"/>
      <c r="E30" s="4"/>
      <c r="F30" s="4"/>
      <c r="G30" s="4"/>
      <c r="H30" s="4"/>
      <c r="I30" s="4"/>
      <c r="J30" s="4"/>
      <c r="K30" s="4"/>
      <c r="L30" s="4"/>
      <c r="M30" s="4"/>
      <c r="N30" s="4"/>
      <c r="O30" s="4"/>
      <c r="P30" s="4"/>
      <c r="Q30" s="4"/>
    </row>
    <row r="31" spans="1:17" ht="45" hidden="1" customHeight="1" x14ac:dyDescent="0.2">
      <c r="A31" s="43" t="s">
        <v>3351</v>
      </c>
      <c r="B31" s="380" t="s">
        <v>3352</v>
      </c>
      <c r="C31" s="376"/>
      <c r="D31" s="4"/>
      <c r="E31" s="4"/>
      <c r="F31" s="4"/>
      <c r="G31" s="4"/>
      <c r="H31" s="4"/>
      <c r="I31" s="4"/>
      <c r="J31" s="4"/>
      <c r="K31" s="4"/>
      <c r="L31" s="4"/>
      <c r="M31" s="4"/>
      <c r="N31" s="4"/>
      <c r="O31" s="4"/>
      <c r="P31" s="4"/>
      <c r="Q31" s="4"/>
    </row>
    <row r="32" spans="1:17" ht="45" hidden="1" customHeight="1" x14ac:dyDescent="0.2">
      <c r="A32" s="43" t="s">
        <v>3353</v>
      </c>
      <c r="B32" s="380" t="s">
        <v>3354</v>
      </c>
      <c r="C32" s="376"/>
      <c r="D32" s="4"/>
      <c r="E32" s="4"/>
      <c r="F32" s="4"/>
      <c r="G32" s="4"/>
      <c r="H32" s="4"/>
      <c r="I32" s="4"/>
      <c r="J32" s="4"/>
      <c r="K32" s="4"/>
      <c r="L32" s="4"/>
      <c r="M32" s="4"/>
      <c r="N32" s="4"/>
      <c r="O32" s="4"/>
      <c r="P32" s="4"/>
      <c r="Q32" s="4"/>
    </row>
    <row r="33" spans="1:17" ht="72" hidden="1" customHeight="1" x14ac:dyDescent="0.2">
      <c r="A33" s="43" t="s">
        <v>3355</v>
      </c>
      <c r="B33" s="380" t="s">
        <v>3356</v>
      </c>
      <c r="C33" s="376"/>
      <c r="D33" s="4"/>
      <c r="E33" s="4"/>
      <c r="F33" s="4"/>
      <c r="G33" s="4"/>
      <c r="H33" s="4"/>
      <c r="I33" s="4"/>
      <c r="J33" s="4"/>
      <c r="K33" s="4"/>
      <c r="L33" s="4"/>
      <c r="M33" s="4"/>
      <c r="N33" s="4"/>
      <c r="O33" s="4"/>
      <c r="P33" s="4"/>
      <c r="Q33" s="4"/>
    </row>
    <row r="34" spans="1:17" ht="79.5" hidden="1" customHeight="1" x14ac:dyDescent="0.2">
      <c r="A34" s="43" t="s">
        <v>3357</v>
      </c>
      <c r="B34" s="380" t="s">
        <v>3358</v>
      </c>
      <c r="C34" s="376"/>
      <c r="D34" s="4"/>
      <c r="E34" s="4"/>
      <c r="F34" s="4"/>
      <c r="G34" s="4"/>
      <c r="H34" s="4"/>
      <c r="I34" s="4"/>
      <c r="J34" s="4"/>
      <c r="K34" s="4"/>
      <c r="L34" s="4"/>
      <c r="M34" s="4"/>
      <c r="N34" s="4"/>
      <c r="O34" s="4"/>
      <c r="P34" s="4"/>
      <c r="Q34" s="4"/>
    </row>
    <row r="35" spans="1:17" ht="70.5" hidden="1" customHeight="1" x14ac:dyDescent="0.2">
      <c r="A35" s="43" t="s">
        <v>3359</v>
      </c>
      <c r="B35" s="380" t="s">
        <v>3360</v>
      </c>
      <c r="C35" s="376"/>
      <c r="D35" s="4"/>
      <c r="E35" s="4"/>
      <c r="F35" s="4"/>
      <c r="G35" s="4"/>
      <c r="H35" s="4"/>
      <c r="I35" s="4"/>
      <c r="J35" s="4"/>
      <c r="K35" s="4"/>
      <c r="L35" s="4"/>
      <c r="M35" s="4"/>
      <c r="N35" s="4"/>
      <c r="O35" s="4"/>
      <c r="P35" s="4"/>
      <c r="Q35" s="4"/>
    </row>
    <row r="36" spans="1:17" ht="45.75" hidden="1" customHeight="1" x14ac:dyDescent="0.2">
      <c r="A36" s="43" t="s">
        <v>3361</v>
      </c>
      <c r="B36" s="380" t="s">
        <v>3362</v>
      </c>
      <c r="C36" s="376"/>
      <c r="D36" s="4"/>
      <c r="E36" s="4"/>
      <c r="F36" s="4"/>
      <c r="G36" s="4"/>
      <c r="H36" s="4"/>
      <c r="I36" s="4"/>
      <c r="J36" s="4"/>
      <c r="K36" s="4"/>
      <c r="L36" s="4"/>
      <c r="M36" s="4"/>
      <c r="N36" s="4"/>
      <c r="O36" s="4"/>
      <c r="P36" s="4"/>
      <c r="Q36" s="4"/>
    </row>
    <row r="37" spans="1:17" ht="54.75" hidden="1" customHeight="1" x14ac:dyDescent="0.2">
      <c r="A37" s="43" t="s">
        <v>3363</v>
      </c>
      <c r="B37" s="380" t="s">
        <v>3364</v>
      </c>
      <c r="C37" s="376"/>
      <c r="D37" s="4"/>
      <c r="E37" s="4"/>
      <c r="F37" s="4"/>
      <c r="G37" s="4"/>
      <c r="H37" s="4"/>
      <c r="I37" s="4"/>
      <c r="J37" s="4"/>
      <c r="K37" s="4"/>
      <c r="L37" s="4"/>
      <c r="M37" s="4"/>
      <c r="N37" s="4"/>
      <c r="O37" s="4"/>
      <c r="P37" s="4"/>
      <c r="Q37" s="4"/>
    </row>
    <row r="38" spans="1:17" ht="37.5" hidden="1" customHeight="1" x14ac:dyDescent="0.2">
      <c r="A38" s="43" t="s">
        <v>3365</v>
      </c>
      <c r="B38" s="380" t="s">
        <v>3366</v>
      </c>
      <c r="C38" s="376"/>
      <c r="D38" s="4"/>
      <c r="E38" s="4"/>
      <c r="F38" s="4"/>
      <c r="G38" s="4"/>
      <c r="H38" s="4"/>
      <c r="I38" s="4"/>
      <c r="J38" s="4"/>
      <c r="K38" s="4"/>
      <c r="L38" s="4"/>
      <c r="M38" s="4"/>
      <c r="N38" s="4"/>
      <c r="O38" s="4"/>
      <c r="P38" s="4"/>
      <c r="Q38" s="4"/>
    </row>
    <row r="39" spans="1:17" ht="61.5" hidden="1" customHeight="1" x14ac:dyDescent="0.2">
      <c r="A39" s="43" t="s">
        <v>3367</v>
      </c>
      <c r="B39" s="380" t="s">
        <v>3368</v>
      </c>
      <c r="C39" s="376"/>
      <c r="D39" s="4"/>
      <c r="E39" s="4"/>
      <c r="F39" s="4"/>
      <c r="G39" s="4"/>
      <c r="H39" s="4"/>
      <c r="I39" s="4"/>
      <c r="J39" s="4"/>
      <c r="K39" s="4"/>
      <c r="L39" s="4"/>
      <c r="M39" s="4"/>
      <c r="N39" s="4"/>
      <c r="O39" s="4"/>
      <c r="P39" s="4"/>
      <c r="Q39" s="4"/>
    </row>
    <row r="40" spans="1:17" ht="53.25" hidden="1" customHeight="1" x14ac:dyDescent="0.2">
      <c r="A40" s="43" t="s">
        <v>3369</v>
      </c>
      <c r="B40" s="380" t="s">
        <v>3370</v>
      </c>
      <c r="C40" s="376"/>
      <c r="D40" s="4"/>
      <c r="E40" s="4"/>
      <c r="F40" s="4"/>
      <c r="G40" s="4"/>
      <c r="H40" s="4"/>
      <c r="I40" s="4"/>
      <c r="J40" s="4"/>
      <c r="K40" s="4"/>
      <c r="L40" s="4"/>
      <c r="M40" s="4"/>
      <c r="N40" s="4"/>
      <c r="O40" s="4"/>
      <c r="P40" s="4"/>
      <c r="Q40" s="4"/>
    </row>
    <row r="41" spans="1:17" ht="73.5" hidden="1" customHeight="1" x14ac:dyDescent="0.2">
      <c r="A41" s="43" t="s">
        <v>3371</v>
      </c>
      <c r="B41" s="380" t="s">
        <v>3372</v>
      </c>
      <c r="C41" s="376"/>
      <c r="D41" s="4"/>
      <c r="E41" s="4"/>
      <c r="F41" s="4"/>
      <c r="G41" s="4"/>
      <c r="H41" s="4"/>
      <c r="I41" s="4"/>
      <c r="J41" s="4"/>
      <c r="K41" s="4"/>
      <c r="L41" s="4"/>
      <c r="M41" s="4"/>
      <c r="N41" s="4"/>
      <c r="O41" s="4"/>
      <c r="P41" s="4"/>
      <c r="Q41" s="4"/>
    </row>
    <row r="42" spans="1:17" ht="57.75" hidden="1" customHeight="1" x14ac:dyDescent="0.2">
      <c r="A42" s="43" t="s">
        <v>3373</v>
      </c>
      <c r="B42" s="380" t="s">
        <v>3374</v>
      </c>
      <c r="C42" s="376"/>
      <c r="D42" s="4"/>
      <c r="E42" s="4"/>
      <c r="F42" s="4"/>
      <c r="G42" s="4"/>
      <c r="H42" s="4"/>
      <c r="I42" s="4"/>
      <c r="J42" s="4"/>
      <c r="K42" s="4"/>
      <c r="L42" s="4"/>
      <c r="M42" s="4"/>
      <c r="N42" s="4"/>
      <c r="O42" s="4"/>
      <c r="P42" s="4"/>
      <c r="Q42" s="4"/>
    </row>
    <row r="43" spans="1:17" ht="84" hidden="1" customHeight="1" x14ac:dyDescent="0.2">
      <c r="A43" s="43" t="s">
        <v>3375</v>
      </c>
      <c r="B43" s="380" t="s">
        <v>3376</v>
      </c>
      <c r="C43" s="376"/>
      <c r="D43" s="4"/>
      <c r="E43" s="4"/>
      <c r="F43" s="4"/>
      <c r="G43" s="4"/>
      <c r="H43" s="4"/>
      <c r="I43" s="4"/>
      <c r="J43" s="4"/>
      <c r="K43" s="4"/>
      <c r="L43" s="4"/>
      <c r="M43" s="4"/>
      <c r="N43" s="4"/>
      <c r="O43" s="4"/>
      <c r="P43" s="4"/>
      <c r="Q43" s="4"/>
    </row>
    <row r="44" spans="1:17" ht="48" hidden="1" customHeight="1" x14ac:dyDescent="0.2">
      <c r="A44" s="43" t="s">
        <v>3377</v>
      </c>
      <c r="B44" s="380" t="s">
        <v>3378</v>
      </c>
      <c r="C44" s="376"/>
      <c r="D44" s="4"/>
      <c r="E44" s="4"/>
      <c r="F44" s="4"/>
      <c r="G44" s="4"/>
      <c r="H44" s="4"/>
      <c r="I44" s="4"/>
      <c r="J44" s="4"/>
      <c r="K44" s="4"/>
      <c r="L44" s="4"/>
      <c r="M44" s="4"/>
      <c r="N44" s="4"/>
      <c r="O44" s="4"/>
      <c r="P44" s="4"/>
      <c r="Q44" s="4"/>
    </row>
    <row r="45" spans="1:17" ht="57" hidden="1" customHeight="1" x14ac:dyDescent="0.2">
      <c r="A45" s="43" t="s">
        <v>3379</v>
      </c>
      <c r="B45" s="380" t="s">
        <v>3380</v>
      </c>
      <c r="C45" s="376"/>
      <c r="D45" s="4"/>
      <c r="E45" s="4"/>
      <c r="F45" s="4"/>
      <c r="G45" s="4"/>
      <c r="H45" s="4"/>
      <c r="I45" s="4"/>
      <c r="J45" s="4"/>
      <c r="K45" s="4"/>
      <c r="L45" s="4"/>
      <c r="M45" s="4"/>
      <c r="N45" s="4"/>
      <c r="O45" s="4"/>
      <c r="P45" s="4"/>
      <c r="Q45" s="4"/>
    </row>
    <row r="46" spans="1:17" ht="73.5" hidden="1" customHeight="1" x14ac:dyDescent="0.2">
      <c r="A46" s="43" t="s">
        <v>3381</v>
      </c>
      <c r="B46" s="381" t="s">
        <v>3382</v>
      </c>
      <c r="C46" s="376"/>
      <c r="D46" s="41"/>
      <c r="E46" s="4"/>
      <c r="F46" s="4"/>
      <c r="G46" s="4"/>
      <c r="H46" s="4"/>
      <c r="I46" s="4"/>
      <c r="J46" s="4"/>
      <c r="K46" s="4"/>
      <c r="L46" s="4"/>
      <c r="M46" s="4"/>
      <c r="N46" s="4"/>
      <c r="O46" s="4"/>
      <c r="P46" s="4"/>
      <c r="Q46" s="4"/>
    </row>
    <row r="47" spans="1:17" ht="66" hidden="1" customHeight="1" x14ac:dyDescent="0.2">
      <c r="A47" s="48" t="s">
        <v>3383</v>
      </c>
      <c r="B47" s="382" t="s">
        <v>3384</v>
      </c>
      <c r="C47" s="382"/>
      <c r="D47" s="4"/>
      <c r="E47" s="4"/>
      <c r="F47" s="4"/>
      <c r="G47" s="4"/>
      <c r="H47" s="4"/>
      <c r="I47" s="4"/>
      <c r="J47" s="4"/>
      <c r="K47" s="4"/>
      <c r="L47" s="4"/>
      <c r="M47" s="4"/>
      <c r="N47" s="4"/>
      <c r="O47" s="4"/>
      <c r="P47" s="4"/>
      <c r="Q47" s="4"/>
    </row>
    <row r="48" spans="1:17" ht="123.75" customHeight="1" x14ac:dyDescent="0.2">
      <c r="A48" s="269" t="s">
        <v>3385</v>
      </c>
      <c r="B48" s="379" t="s">
        <v>3386</v>
      </c>
      <c r="C48" s="378"/>
      <c r="D48" s="4"/>
      <c r="E48" s="4"/>
      <c r="F48" s="4"/>
      <c r="G48" s="4"/>
      <c r="H48" s="4"/>
      <c r="I48" s="4"/>
      <c r="J48" s="4"/>
      <c r="K48" s="4"/>
      <c r="L48" s="4"/>
      <c r="M48" s="4"/>
      <c r="N48" s="4"/>
      <c r="O48" s="4"/>
      <c r="P48" s="4"/>
      <c r="Q48" s="4"/>
    </row>
    <row r="49" spans="1:17" ht="34.5" customHeight="1" x14ac:dyDescent="0.2">
      <c r="A49" s="269" t="s">
        <v>3387</v>
      </c>
      <c r="B49" s="377" t="s">
        <v>3388</v>
      </c>
      <c r="C49" s="378"/>
      <c r="D49" s="4"/>
      <c r="E49" s="4"/>
      <c r="F49" s="4"/>
      <c r="G49" s="4"/>
      <c r="H49" s="4"/>
      <c r="I49" s="4"/>
      <c r="J49" s="4"/>
      <c r="K49" s="4"/>
      <c r="L49" s="4"/>
      <c r="M49" s="4"/>
      <c r="N49" s="4"/>
      <c r="O49" s="4"/>
      <c r="P49" s="4"/>
      <c r="Q49" s="4"/>
    </row>
    <row r="50" spans="1:17" ht="34.5" customHeight="1" x14ac:dyDescent="0.2">
      <c r="A50" s="269" t="s">
        <v>3389</v>
      </c>
      <c r="B50" s="377" t="s">
        <v>3390</v>
      </c>
      <c r="C50" s="378"/>
      <c r="D50" s="4"/>
      <c r="E50" s="4"/>
      <c r="F50" s="4"/>
      <c r="G50" s="4"/>
      <c r="H50" s="4"/>
      <c r="I50" s="4"/>
      <c r="J50" s="4"/>
      <c r="K50" s="4"/>
      <c r="L50" s="4"/>
      <c r="M50" s="4"/>
      <c r="N50" s="4"/>
      <c r="O50" s="4"/>
      <c r="P50" s="4"/>
      <c r="Q50" s="4"/>
    </row>
    <row r="51" spans="1:17" ht="31.5" customHeight="1" x14ac:dyDescent="0.2">
      <c r="A51" s="311" t="s">
        <v>3391</v>
      </c>
      <c r="B51" s="375"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36276</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v>22</v>
      </c>
      <c r="E10" s="340"/>
      <c r="F10" s="331" t="s">
        <v>35</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36</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68"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39</v>
      </c>
      <c r="B15" s="325" t="s">
        <v>40</v>
      </c>
      <c r="C15" s="326"/>
      <c r="D15" s="326"/>
      <c r="E15" s="326"/>
      <c r="F15" s="327"/>
      <c r="G15" s="262" t="s">
        <v>41</v>
      </c>
      <c r="H15" s="262" t="s">
        <v>42</v>
      </c>
      <c r="I15" s="263" t="s">
        <v>43</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11385198</v>
      </c>
      <c r="I16" s="172">
        <f>'PR-RAS'!E6</f>
        <v>15798309.640000001</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9332717</v>
      </c>
      <c r="I17" s="172">
        <f>'PR-RAS'!E151</f>
        <v>10613159.24</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10801</v>
      </c>
      <c r="I18" s="172">
        <f>'PR-RAS'!E645</f>
        <v>1068670.8900000011</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26365305</v>
      </c>
      <c r="I20" s="175">
        <f>BILANCA!E7</f>
        <v>28695149.850000005</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14739817</v>
      </c>
      <c r="I21" s="177">
        <f>BILANCA!E68</f>
        <v>16534949.850000001</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143870</v>
      </c>
      <c r="I22" s="177">
        <f>BILANCA!E176</f>
        <v>667261.31000000006</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40961252</v>
      </c>
      <c r="I23" s="179">
        <f>BILANCA!E237</f>
        <v>44562838.390000001</v>
      </c>
      <c r="J23" s="4"/>
      <c r="K23" s="4"/>
      <c r="L23" s="4"/>
      <c r="M23" s="4"/>
      <c r="N23" s="4"/>
      <c r="O23" s="4"/>
      <c r="P23" s="4"/>
      <c r="Q23" s="4"/>
      <c r="R23" s="4"/>
      <c r="S23" s="4"/>
      <c r="T23" s="4"/>
      <c r="U23" s="4"/>
      <c r="V23" s="4"/>
      <c r="W23" s="4"/>
      <c r="X23" s="4"/>
    </row>
    <row r="24" spans="1:24" ht="12.75" customHeight="1" x14ac:dyDescent="0.2">
      <c r="A24" s="328" t="s">
        <v>44</v>
      </c>
      <c r="B24" s="324" t="str">
        <f>'RAS-funkcijski'!B5</f>
        <v>Opće javne usluge (šifre 011+012+013+014 do 018)</v>
      </c>
      <c r="C24" s="320"/>
      <c r="D24" s="320"/>
      <c r="E24" s="320"/>
      <c r="F24" s="321"/>
      <c r="G24" s="159" t="str">
        <f>'RAS-funkcijski'!C5</f>
        <v>01</v>
      </c>
      <c r="H24" s="174">
        <f>'RAS-funkcijski'!D5</f>
        <v>1776949</v>
      </c>
      <c r="I24" s="175">
        <f>'RAS-funkcijski'!E5</f>
        <v>2754438.3</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223253</v>
      </c>
      <c r="I25" s="177">
        <f>'RAS-funkcijski'!E35</f>
        <v>630427.84</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1061985</v>
      </c>
      <c r="I27" s="177">
        <f>'RAS-funkcijski'!E114</f>
        <v>774423.24</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13318916</v>
      </c>
      <c r="I28" s="181">
        <f>'RAS-funkcijski'!E141</f>
        <v>14513182.35</v>
      </c>
      <c r="J28" s="4"/>
      <c r="K28" s="4"/>
      <c r="L28" s="4"/>
      <c r="M28" s="4"/>
      <c r="N28" s="4"/>
      <c r="O28" s="4"/>
      <c r="P28" s="4"/>
      <c r="Q28" s="4"/>
      <c r="R28" s="4"/>
      <c r="S28" s="4"/>
      <c r="T28" s="4"/>
      <c r="U28" s="4"/>
      <c r="V28" s="4"/>
      <c r="W28" s="4"/>
      <c r="X28" s="4"/>
    </row>
    <row r="29" spans="1:24" ht="12.75" customHeight="1" x14ac:dyDescent="0.2">
      <c r="A29" s="328" t="s">
        <v>35</v>
      </c>
      <c r="B29" s="319" t="str">
        <f>'P-VRIO'!B5</f>
        <v>Promjene u vrijednosti i obujmu imovine (šifre 91511+91512)</v>
      </c>
      <c r="C29" s="320"/>
      <c r="D29" s="320"/>
      <c r="E29" s="320"/>
      <c r="F29" s="321"/>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36</v>
      </c>
      <c r="B33" s="324" t="str">
        <f>OBVEZE!B5</f>
        <v>Stanje obveza 1. siječnja (=stanju obveza iz Izvještaja o obvezama na 31. prosinca prethodne godine)</v>
      </c>
      <c r="C33" s="320"/>
      <c r="D33" s="320"/>
      <c r="E33" s="320"/>
      <c r="F33" s="321"/>
      <c r="G33" s="159" t="str">
        <f>OBVEZE!C5</f>
        <v>V001</v>
      </c>
      <c r="H33" s="182" t="s">
        <v>45</v>
      </c>
      <c r="I33" s="183">
        <f>OBVEZE!D5</f>
        <v>143870.34</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45</v>
      </c>
      <c r="I34" s="177">
        <f>OBVEZE!D42</f>
        <v>667261.30999999866</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45</v>
      </c>
      <c r="I35" s="177">
        <f>OBVEZE!D43</f>
        <v>161406.79999999999</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45</v>
      </c>
      <c r="I36" s="181">
        <f>OBVEZE!D101</f>
        <v>505854.51</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46</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23" zoomScaleNormal="100" workbookViewId="0">
      <selection activeCell="D283" sqref="D283"/>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47</v>
      </c>
      <c r="B2" s="351"/>
      <c r="C2" s="351"/>
      <c r="D2" s="351"/>
      <c r="E2" s="351"/>
      <c r="F2" s="351"/>
    </row>
    <row r="3" spans="1:25" s="224" customFormat="1" ht="48" x14ac:dyDescent="0.2">
      <c r="A3" s="308" t="s">
        <v>48</v>
      </c>
      <c r="B3" s="309" t="s">
        <v>40</v>
      </c>
      <c r="C3" s="283" t="s">
        <v>41</v>
      </c>
      <c r="D3" s="309" t="s">
        <v>49</v>
      </c>
      <c r="E3" s="309" t="s">
        <v>50</v>
      </c>
      <c r="F3" s="284" t="s">
        <v>51</v>
      </c>
    </row>
    <row r="4" spans="1:25" s="226" customFormat="1" ht="12" customHeight="1" x14ac:dyDescent="0.2">
      <c r="A4" s="162">
        <v>1</v>
      </c>
      <c r="B4" s="163">
        <v>2</v>
      </c>
      <c r="C4" s="164" t="s">
        <v>52</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53</v>
      </c>
      <c r="B5" s="353"/>
      <c r="C5" s="216"/>
      <c r="D5" s="74"/>
      <c r="E5" s="74"/>
      <c r="F5" s="61"/>
    </row>
    <row r="6" spans="1:25" ht="12.75" customHeight="1" x14ac:dyDescent="0.2">
      <c r="A6" s="55">
        <v>6</v>
      </c>
      <c r="B6" s="87" t="s">
        <v>54</v>
      </c>
      <c r="C6" s="52" t="s">
        <v>55</v>
      </c>
      <c r="D6" s="53">
        <f>D7+D44+D50+D82+D106+D124+D133+D139</f>
        <v>11385198</v>
      </c>
      <c r="E6" s="53">
        <f>E7+E44+E50+E82+E106+E124+E133+E139</f>
        <v>15798309.640000001</v>
      </c>
      <c r="F6" s="54">
        <f t="shared" ref="F6:F131" si="0">IF(D6&lt;&gt;0,IF(E6/D6&gt;=100,"&gt;&gt;100",E6/D6*100),"-")</f>
        <v>138.76183479637334</v>
      </c>
    </row>
    <row r="7" spans="1:25" ht="12.75" customHeight="1" x14ac:dyDescent="0.2">
      <c r="A7" s="55">
        <v>61</v>
      </c>
      <c r="B7" s="307" t="s">
        <v>56</v>
      </c>
      <c r="C7" s="52" t="s">
        <v>57</v>
      </c>
      <c r="D7" s="53">
        <f t="shared" ref="D7:E7" si="1">D8+D17+D23+D29+D37+D40</f>
        <v>8553554</v>
      </c>
      <c r="E7" s="53">
        <f t="shared" si="1"/>
        <v>5071353.2</v>
      </c>
      <c r="F7" s="54">
        <f t="shared" si="0"/>
        <v>59.289427529188451</v>
      </c>
    </row>
    <row r="8" spans="1:25" ht="12.75" customHeight="1" x14ac:dyDescent="0.2">
      <c r="A8" s="55">
        <v>611</v>
      </c>
      <c r="B8" s="87" t="s">
        <v>58</v>
      </c>
      <c r="C8" s="52" t="s">
        <v>59</v>
      </c>
      <c r="D8" s="53">
        <f t="shared" ref="D8:E8" si="2">SUM(D9:D14)-D15-D16</f>
        <v>8273333</v>
      </c>
      <c r="E8" s="53">
        <f t="shared" si="2"/>
        <v>4615255.12</v>
      </c>
      <c r="F8" s="54">
        <f t="shared" si="0"/>
        <v>55.784713609376055</v>
      </c>
    </row>
    <row r="9" spans="1:25" ht="12.75" customHeight="1" x14ac:dyDescent="0.2">
      <c r="A9" s="55">
        <v>6111</v>
      </c>
      <c r="B9" s="87" t="s">
        <v>60</v>
      </c>
      <c r="C9" s="52" t="s">
        <v>61</v>
      </c>
      <c r="D9" s="244">
        <v>8273333</v>
      </c>
      <c r="E9" s="244">
        <v>4615255.12</v>
      </c>
      <c r="F9" s="54">
        <f t="shared" si="0"/>
        <v>55.784713609376055</v>
      </c>
    </row>
    <row r="10" spans="1:25" ht="12.75" customHeight="1" x14ac:dyDescent="0.2">
      <c r="A10" s="55">
        <v>6112</v>
      </c>
      <c r="B10" s="87" t="s">
        <v>62</v>
      </c>
      <c r="C10" s="52" t="s">
        <v>63</v>
      </c>
      <c r="D10" s="244"/>
      <c r="E10" s="244"/>
      <c r="F10" s="54" t="str">
        <f t="shared" si="0"/>
        <v>-</v>
      </c>
    </row>
    <row r="11" spans="1:25" ht="12.75" customHeight="1" x14ac:dyDescent="0.2">
      <c r="A11" s="55">
        <v>6113</v>
      </c>
      <c r="B11" s="87" t="s">
        <v>64</v>
      </c>
      <c r="C11" s="52" t="s">
        <v>65</v>
      </c>
      <c r="D11" s="244"/>
      <c r="E11" s="244"/>
      <c r="F11" s="54" t="str">
        <f t="shared" si="0"/>
        <v>-</v>
      </c>
    </row>
    <row r="12" spans="1:25" ht="12.75" customHeight="1" x14ac:dyDescent="0.2">
      <c r="A12" s="55">
        <v>6114</v>
      </c>
      <c r="B12" s="87" t="s">
        <v>66</v>
      </c>
      <c r="C12" s="52" t="s">
        <v>67</v>
      </c>
      <c r="D12" s="244"/>
      <c r="E12" s="244"/>
      <c r="F12" s="54" t="str">
        <f t="shared" si="0"/>
        <v>-</v>
      </c>
    </row>
    <row r="13" spans="1:25" ht="12.75" customHeight="1" x14ac:dyDescent="0.2">
      <c r="A13" s="55">
        <v>6115</v>
      </c>
      <c r="B13" s="87" t="s">
        <v>68</v>
      </c>
      <c r="C13" s="52" t="s">
        <v>69</v>
      </c>
      <c r="D13" s="244"/>
      <c r="E13" s="244"/>
      <c r="F13" s="54" t="str">
        <f t="shared" si="0"/>
        <v>-</v>
      </c>
    </row>
    <row r="14" spans="1:25" ht="12.75" customHeight="1" x14ac:dyDescent="0.2">
      <c r="A14" s="55">
        <v>6116</v>
      </c>
      <c r="B14" s="87" t="s">
        <v>70</v>
      </c>
      <c r="C14" s="52" t="s">
        <v>71</v>
      </c>
      <c r="D14" s="244"/>
      <c r="E14" s="244"/>
      <c r="F14" s="54" t="str">
        <f t="shared" si="0"/>
        <v>-</v>
      </c>
    </row>
    <row r="15" spans="1:25" ht="12.75" customHeight="1" x14ac:dyDescent="0.2">
      <c r="A15" s="55">
        <v>6117</v>
      </c>
      <c r="B15" s="87" t="s">
        <v>72</v>
      </c>
      <c r="C15" s="52" t="s">
        <v>73</v>
      </c>
      <c r="D15" s="244"/>
      <c r="E15" s="244"/>
      <c r="F15" s="54" t="str">
        <f t="shared" si="0"/>
        <v>-</v>
      </c>
    </row>
    <row r="16" spans="1:25" ht="12.75" customHeight="1" x14ac:dyDescent="0.2">
      <c r="A16" s="55">
        <v>6119</v>
      </c>
      <c r="B16" s="87" t="s">
        <v>74</v>
      </c>
      <c r="C16" s="52" t="s">
        <v>75</v>
      </c>
      <c r="D16" s="244"/>
      <c r="E16" s="244"/>
      <c r="F16" s="54" t="str">
        <f t="shared" si="0"/>
        <v>-</v>
      </c>
    </row>
    <row r="17" spans="1:6" ht="12.75" customHeight="1" x14ac:dyDescent="0.2">
      <c r="A17" s="55">
        <v>612</v>
      </c>
      <c r="B17" s="87" t="s">
        <v>76</v>
      </c>
      <c r="C17" s="52" t="s">
        <v>77</v>
      </c>
      <c r="D17" s="53">
        <f t="shared" ref="D17:E17" si="3">SUM(D18:D21)-D22</f>
        <v>0</v>
      </c>
      <c r="E17" s="53">
        <f t="shared" si="3"/>
        <v>0</v>
      </c>
      <c r="F17" s="54" t="str">
        <f t="shared" si="0"/>
        <v>-</v>
      </c>
    </row>
    <row r="18" spans="1:6" ht="12.75" customHeight="1" x14ac:dyDescent="0.2">
      <c r="A18" s="55">
        <v>6121</v>
      </c>
      <c r="B18" s="87" t="s">
        <v>78</v>
      </c>
      <c r="C18" s="52" t="s">
        <v>79</v>
      </c>
      <c r="D18" s="244"/>
      <c r="E18" s="244"/>
      <c r="F18" s="54" t="str">
        <f t="shared" si="0"/>
        <v>-</v>
      </c>
    </row>
    <row r="19" spans="1:6" ht="12.75" customHeight="1" x14ac:dyDescent="0.2">
      <c r="A19" s="55">
        <v>6122</v>
      </c>
      <c r="B19" s="87" t="s">
        <v>80</v>
      </c>
      <c r="C19" s="52" t="s">
        <v>81</v>
      </c>
      <c r="D19" s="244"/>
      <c r="E19" s="244"/>
      <c r="F19" s="54" t="str">
        <f t="shared" si="0"/>
        <v>-</v>
      </c>
    </row>
    <row r="20" spans="1:6" ht="12.75" customHeight="1" x14ac:dyDescent="0.2">
      <c r="A20" s="55">
        <v>6123</v>
      </c>
      <c r="B20" s="234" t="s">
        <v>82</v>
      </c>
      <c r="C20" s="52" t="s">
        <v>83</v>
      </c>
      <c r="D20" s="244"/>
      <c r="E20" s="244"/>
      <c r="F20" s="54" t="str">
        <f t="shared" si="0"/>
        <v>-</v>
      </c>
    </row>
    <row r="21" spans="1:6" ht="12.75" customHeight="1" x14ac:dyDescent="0.2">
      <c r="A21" s="55">
        <v>6124</v>
      </c>
      <c r="B21" s="87" t="s">
        <v>84</v>
      </c>
      <c r="C21" s="52" t="s">
        <v>85</v>
      </c>
      <c r="D21" s="244"/>
      <c r="E21" s="244"/>
      <c r="F21" s="54" t="str">
        <f t="shared" si="0"/>
        <v>-</v>
      </c>
    </row>
    <row r="22" spans="1:6" ht="12.75" customHeight="1" x14ac:dyDescent="0.2">
      <c r="A22" s="55">
        <v>6125</v>
      </c>
      <c r="B22" s="87" t="s">
        <v>86</v>
      </c>
      <c r="C22" s="52" t="s">
        <v>87</v>
      </c>
      <c r="D22" s="244"/>
      <c r="E22" s="244"/>
      <c r="F22" s="54" t="str">
        <f t="shared" si="0"/>
        <v>-</v>
      </c>
    </row>
    <row r="23" spans="1:6" ht="12.75" customHeight="1" x14ac:dyDescent="0.2">
      <c r="A23" s="55">
        <v>613</v>
      </c>
      <c r="B23" s="87" t="s">
        <v>88</v>
      </c>
      <c r="C23" s="52" t="s">
        <v>89</v>
      </c>
      <c r="D23" s="53">
        <f t="shared" ref="D23:E23" si="4">SUM(D24:D28)</f>
        <v>251048</v>
      </c>
      <c r="E23" s="53">
        <f t="shared" si="4"/>
        <v>402461.34</v>
      </c>
      <c r="F23" s="54">
        <f t="shared" si="0"/>
        <v>160.31250597495301</v>
      </c>
    </row>
    <row r="24" spans="1:6" ht="12.75" customHeight="1" x14ac:dyDescent="0.2">
      <c r="A24" s="55">
        <v>6131</v>
      </c>
      <c r="B24" s="87" t="s">
        <v>90</v>
      </c>
      <c r="C24" s="52" t="s">
        <v>91</v>
      </c>
      <c r="D24" s="244">
        <v>12916</v>
      </c>
      <c r="E24" s="244">
        <v>13671.59</v>
      </c>
      <c r="F24" s="54">
        <f t="shared" si="0"/>
        <v>105.85003096934035</v>
      </c>
    </row>
    <row r="25" spans="1:6" ht="12.75" customHeight="1" x14ac:dyDescent="0.2">
      <c r="A25" s="55">
        <v>6132</v>
      </c>
      <c r="B25" s="87" t="s">
        <v>92</v>
      </c>
      <c r="C25" s="52" t="s">
        <v>93</v>
      </c>
      <c r="D25" s="244"/>
      <c r="E25" s="244"/>
      <c r="F25" s="54" t="str">
        <f t="shared" si="0"/>
        <v>-</v>
      </c>
    </row>
    <row r="26" spans="1:6" ht="12.75" customHeight="1" x14ac:dyDescent="0.2">
      <c r="A26" s="55">
        <v>6133</v>
      </c>
      <c r="B26" s="87" t="s">
        <v>94</v>
      </c>
      <c r="C26" s="52" t="s">
        <v>95</v>
      </c>
      <c r="D26" s="244"/>
      <c r="E26" s="244"/>
      <c r="F26" s="54" t="str">
        <f t="shared" si="0"/>
        <v>-</v>
      </c>
    </row>
    <row r="27" spans="1:6" ht="12.75" customHeight="1" x14ac:dyDescent="0.2">
      <c r="A27" s="55">
        <v>6134</v>
      </c>
      <c r="B27" s="87" t="s">
        <v>96</v>
      </c>
      <c r="C27" s="52" t="s">
        <v>97</v>
      </c>
      <c r="D27" s="244">
        <v>238132</v>
      </c>
      <c r="E27" s="244">
        <v>388789.75</v>
      </c>
      <c r="F27" s="54">
        <f t="shared" si="0"/>
        <v>163.26648665446055</v>
      </c>
    </row>
    <row r="28" spans="1:6" ht="12.75" customHeight="1" x14ac:dyDescent="0.2">
      <c r="A28" s="55">
        <v>6135</v>
      </c>
      <c r="B28" s="87" t="s">
        <v>98</v>
      </c>
      <c r="C28" s="52" t="s">
        <v>99</v>
      </c>
      <c r="D28" s="244"/>
      <c r="E28" s="244"/>
      <c r="F28" s="54" t="str">
        <f t="shared" si="0"/>
        <v>-</v>
      </c>
    </row>
    <row r="29" spans="1:6" ht="12.75" customHeight="1" x14ac:dyDescent="0.2">
      <c r="A29" s="55">
        <v>614</v>
      </c>
      <c r="B29" s="87" t="s">
        <v>100</v>
      </c>
      <c r="C29" s="52" t="s">
        <v>101</v>
      </c>
      <c r="D29" s="53">
        <f t="shared" ref="D29:E29" si="5">SUM(D30:D36)</f>
        <v>29173</v>
      </c>
      <c r="E29" s="53">
        <f t="shared" si="5"/>
        <v>53636.740000000005</v>
      </c>
      <c r="F29" s="54">
        <f t="shared" si="0"/>
        <v>183.85747094916533</v>
      </c>
    </row>
    <row r="30" spans="1:6" ht="12.75" customHeight="1" x14ac:dyDescent="0.2">
      <c r="A30" s="55">
        <v>6141</v>
      </c>
      <c r="B30" s="87" t="s">
        <v>102</v>
      </c>
      <c r="C30" s="52" t="s">
        <v>103</v>
      </c>
      <c r="D30" s="244"/>
      <c r="E30" s="244"/>
      <c r="F30" s="54" t="str">
        <f t="shared" si="0"/>
        <v>-</v>
      </c>
    </row>
    <row r="31" spans="1:6" ht="12.75" customHeight="1" x14ac:dyDescent="0.2">
      <c r="A31" s="55">
        <v>6142</v>
      </c>
      <c r="B31" s="87" t="s">
        <v>104</v>
      </c>
      <c r="C31" s="52" t="s">
        <v>105</v>
      </c>
      <c r="D31" s="244">
        <v>27477</v>
      </c>
      <c r="E31" s="244">
        <v>51346.3</v>
      </c>
      <c r="F31" s="54">
        <f t="shared" si="0"/>
        <v>186.87010954616591</v>
      </c>
    </row>
    <row r="32" spans="1:6" ht="12.75" customHeight="1" x14ac:dyDescent="0.2">
      <c r="A32" s="55">
        <v>6143</v>
      </c>
      <c r="B32" s="87" t="s">
        <v>106</v>
      </c>
      <c r="C32" s="52" t="s">
        <v>107</v>
      </c>
      <c r="D32" s="244"/>
      <c r="E32" s="244"/>
      <c r="F32" s="54" t="str">
        <f t="shared" si="0"/>
        <v>-</v>
      </c>
    </row>
    <row r="33" spans="1:6" ht="12.75" customHeight="1" x14ac:dyDescent="0.2">
      <c r="A33" s="55">
        <v>6145</v>
      </c>
      <c r="B33" s="87" t="s">
        <v>108</v>
      </c>
      <c r="C33" s="52" t="s">
        <v>109</v>
      </c>
      <c r="D33" s="244">
        <v>1696</v>
      </c>
      <c r="E33" s="244">
        <v>2290.44</v>
      </c>
      <c r="F33" s="54">
        <f t="shared" si="0"/>
        <v>135.0495283018868</v>
      </c>
    </row>
    <row r="34" spans="1:6" ht="12.75" customHeight="1" x14ac:dyDescent="0.2">
      <c r="A34" s="55">
        <v>6146</v>
      </c>
      <c r="B34" s="87" t="s">
        <v>110</v>
      </c>
      <c r="C34" s="52" t="s">
        <v>111</v>
      </c>
      <c r="D34" s="244"/>
      <c r="E34" s="244"/>
      <c r="F34" s="54" t="str">
        <f t="shared" si="0"/>
        <v>-</v>
      </c>
    </row>
    <row r="35" spans="1:6" ht="12.75" customHeight="1" x14ac:dyDescent="0.2">
      <c r="A35" s="55">
        <v>6147</v>
      </c>
      <c r="B35" s="87" t="s">
        <v>112</v>
      </c>
      <c r="C35" s="52" t="s">
        <v>113</v>
      </c>
      <c r="D35" s="244"/>
      <c r="E35" s="244"/>
      <c r="F35" s="54" t="str">
        <f t="shared" si="0"/>
        <v>-</v>
      </c>
    </row>
    <row r="36" spans="1:6" ht="12.75" customHeight="1" x14ac:dyDescent="0.2">
      <c r="A36" s="55">
        <v>6148</v>
      </c>
      <c r="B36" s="87" t="s">
        <v>114</v>
      </c>
      <c r="C36" s="52" t="s">
        <v>115</v>
      </c>
      <c r="D36" s="244"/>
      <c r="E36" s="244"/>
      <c r="F36" s="54" t="str">
        <f t="shared" si="0"/>
        <v>-</v>
      </c>
    </row>
    <row r="37" spans="1:6" ht="12.75" customHeight="1" x14ac:dyDescent="0.2">
      <c r="A37" s="55">
        <v>615</v>
      </c>
      <c r="B37" s="87" t="s">
        <v>116</v>
      </c>
      <c r="C37" s="52" t="s">
        <v>117</v>
      </c>
      <c r="D37" s="53">
        <f t="shared" ref="D37:E37" si="6">SUM(D38:D39)</f>
        <v>0</v>
      </c>
      <c r="E37" s="53">
        <f t="shared" si="6"/>
        <v>0</v>
      </c>
      <c r="F37" s="54" t="str">
        <f t="shared" si="0"/>
        <v>-</v>
      </c>
    </row>
    <row r="38" spans="1:6" ht="12.75" customHeight="1" x14ac:dyDescent="0.2">
      <c r="A38" s="55">
        <v>6151</v>
      </c>
      <c r="B38" s="87" t="s">
        <v>118</v>
      </c>
      <c r="C38" s="52" t="s">
        <v>119</v>
      </c>
      <c r="D38" s="244"/>
      <c r="E38" s="244"/>
      <c r="F38" s="54" t="str">
        <f t="shared" si="0"/>
        <v>-</v>
      </c>
    </row>
    <row r="39" spans="1:6" ht="12.75" customHeight="1" x14ac:dyDescent="0.2">
      <c r="A39" s="55">
        <v>6152</v>
      </c>
      <c r="B39" s="87" t="s">
        <v>120</v>
      </c>
      <c r="C39" s="52" t="s">
        <v>121</v>
      </c>
      <c r="D39" s="244"/>
      <c r="E39" s="244"/>
      <c r="F39" s="54" t="str">
        <f t="shared" si="0"/>
        <v>-</v>
      </c>
    </row>
    <row r="40" spans="1:6" ht="12.75" customHeight="1" x14ac:dyDescent="0.2">
      <c r="A40" s="55">
        <v>616</v>
      </c>
      <c r="B40" s="87" t="s">
        <v>122</v>
      </c>
      <c r="C40" s="52" t="s">
        <v>123</v>
      </c>
      <c r="D40" s="53">
        <f t="shared" ref="D40:E40" si="7">SUM(D41:D43)</f>
        <v>0</v>
      </c>
      <c r="E40" s="53">
        <f t="shared" si="7"/>
        <v>0</v>
      </c>
      <c r="F40" s="54" t="str">
        <f t="shared" si="0"/>
        <v>-</v>
      </c>
    </row>
    <row r="41" spans="1:6" ht="12.75" customHeight="1" x14ac:dyDescent="0.2">
      <c r="A41" s="55">
        <v>6161</v>
      </c>
      <c r="B41" s="87" t="s">
        <v>124</v>
      </c>
      <c r="C41" s="52" t="s">
        <v>125</v>
      </c>
      <c r="D41" s="244"/>
      <c r="E41" s="244"/>
      <c r="F41" s="54" t="str">
        <f t="shared" si="0"/>
        <v>-</v>
      </c>
    </row>
    <row r="42" spans="1:6" ht="12.75" customHeight="1" x14ac:dyDescent="0.2">
      <c r="A42" s="55">
        <v>6162</v>
      </c>
      <c r="B42" s="87" t="s">
        <v>126</v>
      </c>
      <c r="C42" s="52" t="s">
        <v>127</v>
      </c>
      <c r="D42" s="244"/>
      <c r="E42" s="244"/>
      <c r="F42" s="54" t="str">
        <f t="shared" si="0"/>
        <v>-</v>
      </c>
    </row>
    <row r="43" spans="1:6" ht="12.75" customHeight="1" x14ac:dyDescent="0.2">
      <c r="A43" s="55">
        <v>6163</v>
      </c>
      <c r="B43" s="87" t="s">
        <v>128</v>
      </c>
      <c r="C43" s="52" t="s">
        <v>129</v>
      </c>
      <c r="D43" s="244"/>
      <c r="E43" s="244"/>
      <c r="F43" s="54" t="str">
        <f t="shared" si="0"/>
        <v>-</v>
      </c>
    </row>
    <row r="44" spans="1:6" ht="12.75" customHeight="1" x14ac:dyDescent="0.2">
      <c r="A44" s="55">
        <v>62</v>
      </c>
      <c r="B44" s="87" t="s">
        <v>130</v>
      </c>
      <c r="C44" s="52" t="s">
        <v>131</v>
      </c>
      <c r="D44" s="53">
        <f t="shared" ref="D44:E44" si="8">D45+D48+D49</f>
        <v>0</v>
      </c>
      <c r="E44" s="53">
        <f t="shared" si="8"/>
        <v>0</v>
      </c>
      <c r="F44" s="54" t="str">
        <f t="shared" si="0"/>
        <v>-</v>
      </c>
    </row>
    <row r="45" spans="1:6" ht="12.75" customHeight="1" x14ac:dyDescent="0.2">
      <c r="A45" s="55">
        <v>621</v>
      </c>
      <c r="B45" s="87" t="s">
        <v>132</v>
      </c>
      <c r="C45" s="52" t="s">
        <v>133</v>
      </c>
      <c r="D45" s="53">
        <f t="shared" ref="D45:E45" si="9">SUM(D46:D47)</f>
        <v>0</v>
      </c>
      <c r="E45" s="53">
        <f t="shared" si="9"/>
        <v>0</v>
      </c>
      <c r="F45" s="54" t="str">
        <f t="shared" si="0"/>
        <v>-</v>
      </c>
    </row>
    <row r="46" spans="1:6" ht="12.75" customHeight="1" x14ac:dyDescent="0.2">
      <c r="A46" s="55">
        <v>6211</v>
      </c>
      <c r="B46" s="87" t="s">
        <v>134</v>
      </c>
      <c r="C46" s="52" t="s">
        <v>135</v>
      </c>
      <c r="D46" s="244"/>
      <c r="E46" s="244"/>
      <c r="F46" s="54" t="str">
        <f t="shared" si="0"/>
        <v>-</v>
      </c>
    </row>
    <row r="47" spans="1:6" ht="12.75" customHeight="1" x14ac:dyDescent="0.2">
      <c r="A47" s="55">
        <v>6212</v>
      </c>
      <c r="B47" s="87" t="s">
        <v>136</v>
      </c>
      <c r="C47" s="52" t="s">
        <v>137</v>
      </c>
      <c r="D47" s="244"/>
      <c r="E47" s="244"/>
      <c r="F47" s="54" t="str">
        <f t="shared" si="0"/>
        <v>-</v>
      </c>
    </row>
    <row r="48" spans="1:6" ht="12.75" customHeight="1" x14ac:dyDescent="0.2">
      <c r="A48" s="55">
        <v>622</v>
      </c>
      <c r="B48" s="87" t="s">
        <v>138</v>
      </c>
      <c r="C48" s="52" t="s">
        <v>139</v>
      </c>
      <c r="D48" s="244"/>
      <c r="E48" s="244"/>
      <c r="F48" s="54" t="str">
        <f t="shared" si="0"/>
        <v>-</v>
      </c>
    </row>
    <row r="49" spans="1:6" ht="12.75" customHeight="1" x14ac:dyDescent="0.2">
      <c r="A49" s="55">
        <v>623</v>
      </c>
      <c r="B49" s="87" t="s">
        <v>140</v>
      </c>
      <c r="C49" s="52" t="s">
        <v>141</v>
      </c>
      <c r="D49" s="244"/>
      <c r="E49" s="244"/>
      <c r="F49" s="54" t="str">
        <f t="shared" si="0"/>
        <v>-</v>
      </c>
    </row>
    <row r="50" spans="1:6" ht="24" x14ac:dyDescent="0.2">
      <c r="A50" s="55">
        <v>63</v>
      </c>
      <c r="B50" s="88" t="s">
        <v>142</v>
      </c>
      <c r="C50" s="52" t="s">
        <v>143</v>
      </c>
      <c r="D50" s="53">
        <f>D51+D54+D59+D62+D65+D68+D71+D74+D77</f>
        <v>642786</v>
      </c>
      <c r="E50" s="53">
        <f>E51+E54+E59+E62+E65+E68+E71+E74+E77</f>
        <v>6958110.54</v>
      </c>
      <c r="F50" s="54">
        <f t="shared" si="0"/>
        <v>1082.4925465084802</v>
      </c>
    </row>
    <row r="51" spans="1:6" ht="12.75" customHeight="1" x14ac:dyDescent="0.2">
      <c r="A51" s="55">
        <v>631</v>
      </c>
      <c r="B51" s="88" t="s">
        <v>144</v>
      </c>
      <c r="C51" s="52" t="s">
        <v>145</v>
      </c>
      <c r="D51" s="53">
        <f t="shared" ref="D51:E51" si="10">D52+D53</f>
        <v>0</v>
      </c>
      <c r="E51" s="53">
        <f t="shared" si="10"/>
        <v>0</v>
      </c>
      <c r="F51" s="54" t="str">
        <f t="shared" si="0"/>
        <v>-</v>
      </c>
    </row>
    <row r="52" spans="1:6" ht="12.75" customHeight="1" x14ac:dyDescent="0.2">
      <c r="A52" s="55">
        <v>6311</v>
      </c>
      <c r="B52" s="88" t="s">
        <v>146</v>
      </c>
      <c r="C52" s="52" t="s">
        <v>147</v>
      </c>
      <c r="D52" s="244"/>
      <c r="E52" s="244"/>
      <c r="F52" s="54" t="str">
        <f t="shared" si="0"/>
        <v>-</v>
      </c>
    </row>
    <row r="53" spans="1:6" ht="12.75" customHeight="1" x14ac:dyDescent="0.2">
      <c r="A53" s="55">
        <v>6312</v>
      </c>
      <c r="B53" s="88" t="s">
        <v>148</v>
      </c>
      <c r="C53" s="52" t="s">
        <v>149</v>
      </c>
      <c r="D53" s="244"/>
      <c r="E53" s="244"/>
      <c r="F53" s="54" t="str">
        <f t="shared" si="0"/>
        <v>-</v>
      </c>
    </row>
    <row r="54" spans="1:6" ht="24" x14ac:dyDescent="0.2">
      <c r="A54" s="55">
        <v>632</v>
      </c>
      <c r="B54" s="88" t="s">
        <v>150</v>
      </c>
      <c r="C54" s="52" t="s">
        <v>151</v>
      </c>
      <c r="D54" s="53">
        <f t="shared" ref="D54:E54" si="11">SUM(D55:D58)</f>
        <v>0</v>
      </c>
      <c r="E54" s="53">
        <f t="shared" si="11"/>
        <v>0</v>
      </c>
      <c r="F54" s="54" t="str">
        <f t="shared" si="0"/>
        <v>-</v>
      </c>
    </row>
    <row r="55" spans="1:6" ht="12.75" customHeight="1" x14ac:dyDescent="0.2">
      <c r="A55" s="55">
        <v>6321</v>
      </c>
      <c r="B55" s="88" t="s">
        <v>152</v>
      </c>
      <c r="C55" s="52" t="s">
        <v>153</v>
      </c>
      <c r="D55" s="244"/>
      <c r="E55" s="244"/>
      <c r="F55" s="54" t="str">
        <f t="shared" si="0"/>
        <v>-</v>
      </c>
    </row>
    <row r="56" spans="1:6" ht="12.75" customHeight="1" x14ac:dyDescent="0.2">
      <c r="A56" s="55">
        <v>6322</v>
      </c>
      <c r="B56" s="88" t="s">
        <v>154</v>
      </c>
      <c r="C56" s="52" t="s">
        <v>155</v>
      </c>
      <c r="D56" s="244"/>
      <c r="E56" s="244"/>
      <c r="F56" s="54" t="str">
        <f t="shared" si="0"/>
        <v>-</v>
      </c>
    </row>
    <row r="57" spans="1:6" ht="12.75" customHeight="1" x14ac:dyDescent="0.2">
      <c r="A57" s="55">
        <v>6323</v>
      </c>
      <c r="B57" s="88" t="s">
        <v>156</v>
      </c>
      <c r="C57" s="52" t="s">
        <v>157</v>
      </c>
      <c r="D57" s="244"/>
      <c r="E57" s="244"/>
      <c r="F57" s="54" t="str">
        <f t="shared" si="0"/>
        <v>-</v>
      </c>
    </row>
    <row r="58" spans="1:6" ht="12.75" customHeight="1" x14ac:dyDescent="0.2">
      <c r="A58" s="55">
        <v>6324</v>
      </c>
      <c r="B58" s="88" t="s">
        <v>158</v>
      </c>
      <c r="C58" s="52" t="s">
        <v>159</v>
      </c>
      <c r="D58" s="244"/>
      <c r="E58" s="244"/>
      <c r="F58" s="54" t="str">
        <f t="shared" si="0"/>
        <v>-</v>
      </c>
    </row>
    <row r="59" spans="1:6" ht="24" x14ac:dyDescent="0.2">
      <c r="A59" s="55">
        <v>633</v>
      </c>
      <c r="B59" s="88" t="s">
        <v>160</v>
      </c>
      <c r="C59" s="52" t="s">
        <v>161</v>
      </c>
      <c r="D59" s="53">
        <f t="shared" ref="D59:E59" si="12">SUM(D60:D61)</f>
        <v>450000</v>
      </c>
      <c r="E59" s="53">
        <f t="shared" si="12"/>
        <v>6464790.54</v>
      </c>
      <c r="F59" s="54">
        <f t="shared" si="0"/>
        <v>1436.62012</v>
      </c>
    </row>
    <row r="60" spans="1:6" ht="24" x14ac:dyDescent="0.2">
      <c r="A60" s="55">
        <v>6331</v>
      </c>
      <c r="B60" s="88" t="s">
        <v>162</v>
      </c>
      <c r="C60" s="52" t="s">
        <v>163</v>
      </c>
      <c r="D60" s="244"/>
      <c r="E60" s="244">
        <v>6464790.54</v>
      </c>
      <c r="F60" s="54" t="str">
        <f t="shared" si="0"/>
        <v>-</v>
      </c>
    </row>
    <row r="61" spans="1:6" ht="24" x14ac:dyDescent="0.2">
      <c r="A61" s="55">
        <v>6332</v>
      </c>
      <c r="B61" s="88" t="s">
        <v>164</v>
      </c>
      <c r="C61" s="52" t="s">
        <v>165</v>
      </c>
      <c r="D61" s="244">
        <v>450000</v>
      </c>
      <c r="E61" s="244"/>
      <c r="F61" s="54">
        <f t="shared" si="0"/>
        <v>0</v>
      </c>
    </row>
    <row r="62" spans="1:6" ht="12.75" customHeight="1" x14ac:dyDescent="0.2">
      <c r="A62" s="55">
        <v>634</v>
      </c>
      <c r="B62" s="87" t="s">
        <v>166</v>
      </c>
      <c r="C62" s="52" t="s">
        <v>167</v>
      </c>
      <c r="D62" s="53">
        <f t="shared" ref="D62:E62" si="13">SUM(D63:D64)</f>
        <v>192786</v>
      </c>
      <c r="E62" s="53">
        <f t="shared" si="13"/>
        <v>493320</v>
      </c>
      <c r="F62" s="54">
        <f t="shared" si="0"/>
        <v>255.88995051507891</v>
      </c>
    </row>
    <row r="63" spans="1:6" ht="12.75" customHeight="1" x14ac:dyDescent="0.2">
      <c r="A63" s="55">
        <v>6341</v>
      </c>
      <c r="B63" s="87" t="s">
        <v>168</v>
      </c>
      <c r="C63" s="52" t="s">
        <v>169</v>
      </c>
      <c r="D63" s="244">
        <v>192786</v>
      </c>
      <c r="E63" s="244"/>
      <c r="F63" s="54">
        <f t="shared" si="0"/>
        <v>0</v>
      </c>
    </row>
    <row r="64" spans="1:6" ht="12.75" customHeight="1" x14ac:dyDescent="0.2">
      <c r="A64" s="55">
        <v>6342</v>
      </c>
      <c r="B64" s="87" t="s">
        <v>170</v>
      </c>
      <c r="C64" s="52" t="s">
        <v>171</v>
      </c>
      <c r="D64" s="244"/>
      <c r="E64" s="244">
        <v>493320</v>
      </c>
      <c r="F64" s="54" t="str">
        <f t="shared" si="0"/>
        <v>-</v>
      </c>
    </row>
    <row r="65" spans="1:6" ht="12.75" customHeight="1" x14ac:dyDescent="0.2">
      <c r="A65" s="55">
        <v>635</v>
      </c>
      <c r="B65" s="87" t="s">
        <v>172</v>
      </c>
      <c r="C65" s="52" t="s">
        <v>173</v>
      </c>
      <c r="D65" s="53">
        <f t="shared" ref="D65:E65" si="14">SUM(D66:D67)</f>
        <v>0</v>
      </c>
      <c r="E65" s="53">
        <f t="shared" si="14"/>
        <v>0</v>
      </c>
      <c r="F65" s="54" t="str">
        <f t="shared" si="0"/>
        <v>-</v>
      </c>
    </row>
    <row r="66" spans="1:6" ht="12.75" customHeight="1" x14ac:dyDescent="0.2">
      <c r="A66" s="55">
        <v>6351</v>
      </c>
      <c r="B66" s="87" t="s">
        <v>174</v>
      </c>
      <c r="C66" s="52" t="s">
        <v>175</v>
      </c>
      <c r="D66" s="244"/>
      <c r="E66" s="244"/>
      <c r="F66" s="54" t="str">
        <f t="shared" si="0"/>
        <v>-</v>
      </c>
    </row>
    <row r="67" spans="1:6" ht="12.75" customHeight="1" x14ac:dyDescent="0.2">
      <c r="A67" s="55">
        <v>6352</v>
      </c>
      <c r="B67" s="87" t="s">
        <v>176</v>
      </c>
      <c r="C67" s="52" t="s">
        <v>177</v>
      </c>
      <c r="D67" s="244"/>
      <c r="E67" s="244"/>
      <c r="F67" s="54" t="str">
        <f t="shared" si="0"/>
        <v>-</v>
      </c>
    </row>
    <row r="68" spans="1:6" ht="24" x14ac:dyDescent="0.2">
      <c r="A68" s="55" t="s">
        <v>178</v>
      </c>
      <c r="B68" s="234" t="s">
        <v>179</v>
      </c>
      <c r="C68" s="52" t="s">
        <v>178</v>
      </c>
      <c r="D68" s="53">
        <f t="shared" ref="D68:E68" si="15">SUM(D69:D70)</f>
        <v>0</v>
      </c>
      <c r="E68" s="53">
        <f t="shared" si="15"/>
        <v>0</v>
      </c>
      <c r="F68" s="54" t="str">
        <f t="shared" si="0"/>
        <v>-</v>
      </c>
    </row>
    <row r="69" spans="1:6" ht="12.75" customHeight="1" x14ac:dyDescent="0.2">
      <c r="A69" s="55" t="s">
        <v>180</v>
      </c>
      <c r="B69" s="87" t="s">
        <v>181</v>
      </c>
      <c r="C69" s="52" t="s">
        <v>180</v>
      </c>
      <c r="D69" s="244"/>
      <c r="E69" s="244"/>
      <c r="F69" s="54" t="str">
        <f t="shared" si="0"/>
        <v>-</v>
      </c>
    </row>
    <row r="70" spans="1:6" ht="24" x14ac:dyDescent="0.2">
      <c r="A70" s="55" t="s">
        <v>182</v>
      </c>
      <c r="B70" s="87" t="s">
        <v>183</v>
      </c>
      <c r="C70" s="52" t="s">
        <v>182</v>
      </c>
      <c r="D70" s="244"/>
      <c r="E70" s="244"/>
      <c r="F70" s="54" t="str">
        <f t="shared" si="0"/>
        <v>-</v>
      </c>
    </row>
    <row r="71" spans="1:6" ht="24" x14ac:dyDescent="0.2">
      <c r="A71" s="55" t="s">
        <v>184</v>
      </c>
      <c r="B71" s="87" t="s">
        <v>185</v>
      </c>
      <c r="C71" s="56" t="s">
        <v>184</v>
      </c>
      <c r="D71" s="53">
        <f t="shared" ref="D71:E71" si="16">SUM(D72:D73)</f>
        <v>0</v>
      </c>
      <c r="E71" s="53">
        <f t="shared" si="16"/>
        <v>0</v>
      </c>
      <c r="F71" s="54" t="str">
        <f t="shared" si="0"/>
        <v>-</v>
      </c>
    </row>
    <row r="72" spans="1:6" ht="12.75" customHeight="1" x14ac:dyDescent="0.2">
      <c r="A72" s="55" t="s">
        <v>186</v>
      </c>
      <c r="B72" s="87" t="s">
        <v>187</v>
      </c>
      <c r="C72" s="56" t="s">
        <v>186</v>
      </c>
      <c r="D72" s="244"/>
      <c r="E72" s="244"/>
      <c r="F72" s="54" t="str">
        <f t="shared" si="0"/>
        <v>-</v>
      </c>
    </row>
    <row r="73" spans="1:6" ht="12.75" customHeight="1" x14ac:dyDescent="0.2">
      <c r="A73" s="55" t="s">
        <v>188</v>
      </c>
      <c r="B73" s="87" t="s">
        <v>189</v>
      </c>
      <c r="C73" s="56" t="s">
        <v>188</v>
      </c>
      <c r="D73" s="244"/>
      <c r="E73" s="244"/>
      <c r="F73" s="54" t="str">
        <f t="shared" si="0"/>
        <v>-</v>
      </c>
    </row>
    <row r="74" spans="1:6" ht="12.75" customHeight="1" x14ac:dyDescent="0.2">
      <c r="A74" s="55" t="s">
        <v>190</v>
      </c>
      <c r="B74" s="87" t="s">
        <v>191</v>
      </c>
      <c r="C74" s="52" t="s">
        <v>190</v>
      </c>
      <c r="D74" s="53">
        <f t="shared" ref="D74:E74" si="17">SUM(D75:D76)</f>
        <v>0</v>
      </c>
      <c r="E74" s="53">
        <f t="shared" si="17"/>
        <v>0</v>
      </c>
      <c r="F74" s="54" t="str">
        <f t="shared" si="0"/>
        <v>-</v>
      </c>
    </row>
    <row r="75" spans="1:6" ht="12.75" customHeight="1" x14ac:dyDescent="0.2">
      <c r="A75" s="55" t="s">
        <v>192</v>
      </c>
      <c r="B75" s="87" t="s">
        <v>193</v>
      </c>
      <c r="C75" s="52" t="s">
        <v>192</v>
      </c>
      <c r="D75" s="244"/>
      <c r="E75" s="244"/>
      <c r="F75" s="54" t="str">
        <f t="shared" si="0"/>
        <v>-</v>
      </c>
    </row>
    <row r="76" spans="1:6" ht="12.75" customHeight="1" x14ac:dyDescent="0.2">
      <c r="A76" s="55" t="s">
        <v>194</v>
      </c>
      <c r="B76" s="87" t="s">
        <v>195</v>
      </c>
      <c r="C76" s="52" t="s">
        <v>194</v>
      </c>
      <c r="D76" s="244"/>
      <c r="E76" s="244"/>
      <c r="F76" s="54" t="str">
        <f t="shared" si="0"/>
        <v>-</v>
      </c>
    </row>
    <row r="77" spans="1:6" ht="24" x14ac:dyDescent="0.2">
      <c r="A77" s="55" t="s">
        <v>196</v>
      </c>
      <c r="B77" s="87" t="s">
        <v>197</v>
      </c>
      <c r="C77" s="52" t="s">
        <v>196</v>
      </c>
      <c r="D77" s="53">
        <f t="shared" ref="D77:E77" si="18">SUM(D78:D81)</f>
        <v>0</v>
      </c>
      <c r="E77" s="53">
        <f t="shared" si="18"/>
        <v>0</v>
      </c>
      <c r="F77" s="54" t="str">
        <f t="shared" si="0"/>
        <v>-</v>
      </c>
    </row>
    <row r="78" spans="1:6" ht="12.75" customHeight="1" x14ac:dyDescent="0.2">
      <c r="A78" s="55">
        <v>6391</v>
      </c>
      <c r="B78" s="87" t="s">
        <v>198</v>
      </c>
      <c r="C78" s="52" t="s">
        <v>199</v>
      </c>
      <c r="D78" s="244"/>
      <c r="E78" s="244"/>
      <c r="F78" s="54" t="str">
        <f t="shared" si="0"/>
        <v>-</v>
      </c>
    </row>
    <row r="79" spans="1:6" ht="12.75" customHeight="1" x14ac:dyDescent="0.2">
      <c r="A79" s="55">
        <v>6392</v>
      </c>
      <c r="B79" s="87" t="s">
        <v>200</v>
      </c>
      <c r="C79" s="52" t="s">
        <v>201</v>
      </c>
      <c r="D79" s="244"/>
      <c r="E79" s="244"/>
      <c r="F79" s="54" t="str">
        <f t="shared" si="0"/>
        <v>-</v>
      </c>
    </row>
    <row r="80" spans="1:6" ht="24" x14ac:dyDescent="0.2">
      <c r="A80" s="55">
        <v>6393</v>
      </c>
      <c r="B80" s="87" t="s">
        <v>202</v>
      </c>
      <c r="C80" s="52" t="s">
        <v>203</v>
      </c>
      <c r="D80" s="244"/>
      <c r="E80" s="244"/>
      <c r="F80" s="54" t="str">
        <f t="shared" si="0"/>
        <v>-</v>
      </c>
    </row>
    <row r="81" spans="1:6" ht="24" x14ac:dyDescent="0.2">
      <c r="A81" s="55">
        <v>6394</v>
      </c>
      <c r="B81" s="87" t="s">
        <v>204</v>
      </c>
      <c r="C81" s="52" t="s">
        <v>205</v>
      </c>
      <c r="D81" s="244"/>
      <c r="E81" s="244"/>
      <c r="F81" s="54" t="str">
        <f t="shared" si="0"/>
        <v>-</v>
      </c>
    </row>
    <row r="82" spans="1:6" ht="12.75" customHeight="1" x14ac:dyDescent="0.2">
      <c r="A82" s="55">
        <v>64</v>
      </c>
      <c r="B82" s="87" t="s">
        <v>206</v>
      </c>
      <c r="C82" s="52" t="s">
        <v>207</v>
      </c>
      <c r="D82" s="53">
        <f t="shared" ref="D82:E82" si="19">D83+D91+D98</f>
        <v>763813</v>
      </c>
      <c r="E82" s="53">
        <f t="shared" si="19"/>
        <v>851735</v>
      </c>
      <c r="F82" s="54">
        <f t="shared" si="0"/>
        <v>111.51093264974543</v>
      </c>
    </row>
    <row r="83" spans="1:6" ht="12.75" customHeight="1" x14ac:dyDescent="0.2">
      <c r="A83" s="55">
        <v>641</v>
      </c>
      <c r="B83" s="87" t="s">
        <v>208</v>
      </c>
      <c r="C83" s="52" t="s">
        <v>209</v>
      </c>
      <c r="D83" s="53">
        <f t="shared" ref="D83:E83" si="20">SUM(D84:D90)</f>
        <v>13</v>
      </c>
      <c r="E83" s="53">
        <f t="shared" si="20"/>
        <v>15.7</v>
      </c>
      <c r="F83" s="54">
        <f t="shared" si="0"/>
        <v>120.76923076923076</v>
      </c>
    </row>
    <row r="84" spans="1:6" ht="12.75" customHeight="1" x14ac:dyDescent="0.2">
      <c r="A84" s="55">
        <v>6412</v>
      </c>
      <c r="B84" s="87" t="s">
        <v>210</v>
      </c>
      <c r="C84" s="52" t="s">
        <v>211</v>
      </c>
      <c r="D84" s="244"/>
      <c r="E84" s="244"/>
      <c r="F84" s="54" t="str">
        <f t="shared" si="0"/>
        <v>-</v>
      </c>
    </row>
    <row r="85" spans="1:6" ht="12.75" customHeight="1" x14ac:dyDescent="0.2">
      <c r="A85" s="55">
        <v>6413</v>
      </c>
      <c r="B85" s="87" t="s">
        <v>212</v>
      </c>
      <c r="C85" s="52" t="s">
        <v>213</v>
      </c>
      <c r="D85" s="244">
        <v>13</v>
      </c>
      <c r="E85" s="244">
        <v>15.7</v>
      </c>
      <c r="F85" s="54">
        <f t="shared" si="0"/>
        <v>120.76923076923076</v>
      </c>
    </row>
    <row r="86" spans="1:6" ht="12.75" customHeight="1" x14ac:dyDescent="0.2">
      <c r="A86" s="55">
        <v>6414</v>
      </c>
      <c r="B86" s="87" t="s">
        <v>214</v>
      </c>
      <c r="C86" s="52" t="s">
        <v>215</v>
      </c>
      <c r="D86" s="244"/>
      <c r="E86" s="244"/>
      <c r="F86" s="54" t="str">
        <f t="shared" si="0"/>
        <v>-</v>
      </c>
    </row>
    <row r="87" spans="1:6" ht="12.75" customHeight="1" x14ac:dyDescent="0.2">
      <c r="A87" s="55">
        <v>6415</v>
      </c>
      <c r="B87" s="87" t="s">
        <v>216</v>
      </c>
      <c r="C87" s="52" t="s">
        <v>217</v>
      </c>
      <c r="D87" s="244"/>
      <c r="E87" s="244"/>
      <c r="F87" s="54" t="str">
        <f t="shared" si="0"/>
        <v>-</v>
      </c>
    </row>
    <row r="88" spans="1:6" ht="12.75" customHeight="1" x14ac:dyDescent="0.2">
      <c r="A88" s="55">
        <v>6416</v>
      </c>
      <c r="B88" s="87" t="s">
        <v>218</v>
      </c>
      <c r="C88" s="52" t="s">
        <v>219</v>
      </c>
      <c r="D88" s="244"/>
      <c r="E88" s="244"/>
      <c r="F88" s="54" t="str">
        <f t="shared" si="0"/>
        <v>-</v>
      </c>
    </row>
    <row r="89" spans="1:6" ht="24" x14ac:dyDescent="0.2">
      <c r="A89" s="55">
        <v>6417</v>
      </c>
      <c r="B89" s="87" t="s">
        <v>220</v>
      </c>
      <c r="C89" s="52" t="s">
        <v>221</v>
      </c>
      <c r="D89" s="244"/>
      <c r="E89" s="244"/>
      <c r="F89" s="54" t="str">
        <f t="shared" si="0"/>
        <v>-</v>
      </c>
    </row>
    <row r="90" spans="1:6" ht="12.75" customHeight="1" x14ac:dyDescent="0.2">
      <c r="A90" s="55">
        <v>6419</v>
      </c>
      <c r="B90" s="87" t="s">
        <v>222</v>
      </c>
      <c r="C90" s="52" t="s">
        <v>223</v>
      </c>
      <c r="D90" s="244"/>
      <c r="E90" s="244"/>
      <c r="F90" s="54" t="str">
        <f t="shared" si="0"/>
        <v>-</v>
      </c>
    </row>
    <row r="91" spans="1:6" ht="12.75" customHeight="1" x14ac:dyDescent="0.2">
      <c r="A91" s="55">
        <v>642</v>
      </c>
      <c r="B91" s="87" t="s">
        <v>224</v>
      </c>
      <c r="C91" s="52" t="s">
        <v>225</v>
      </c>
      <c r="D91" s="53">
        <f t="shared" ref="D91:E91" si="21">SUM(D92:D97)</f>
        <v>763800</v>
      </c>
      <c r="E91" s="53">
        <f t="shared" si="21"/>
        <v>851719.3</v>
      </c>
      <c r="F91" s="54">
        <f t="shared" si="0"/>
        <v>111.5107750720084</v>
      </c>
    </row>
    <row r="92" spans="1:6" ht="12.75" customHeight="1" x14ac:dyDescent="0.2">
      <c r="A92" s="55">
        <v>6421</v>
      </c>
      <c r="B92" s="87" t="s">
        <v>226</v>
      </c>
      <c r="C92" s="52" t="s">
        <v>227</v>
      </c>
      <c r="D92" s="244">
        <v>81281</v>
      </c>
      <c r="E92" s="244">
        <v>45000</v>
      </c>
      <c r="F92" s="54">
        <f t="shared" si="0"/>
        <v>55.363492083020624</v>
      </c>
    </row>
    <row r="93" spans="1:6" ht="12.75" customHeight="1" x14ac:dyDescent="0.2">
      <c r="A93" s="55">
        <v>6422</v>
      </c>
      <c r="B93" s="87" t="s">
        <v>228</v>
      </c>
      <c r="C93" s="52" t="s">
        <v>229</v>
      </c>
      <c r="D93" s="244">
        <v>360347</v>
      </c>
      <c r="E93" s="244">
        <v>287174.31</v>
      </c>
      <c r="F93" s="54">
        <f t="shared" si="0"/>
        <v>79.693825673586844</v>
      </c>
    </row>
    <row r="94" spans="1:6" ht="12.75" customHeight="1" x14ac:dyDescent="0.2">
      <c r="A94" s="55">
        <v>6423</v>
      </c>
      <c r="B94" s="87" t="s">
        <v>230</v>
      </c>
      <c r="C94" s="52" t="s">
        <v>231</v>
      </c>
      <c r="D94" s="244">
        <v>264822</v>
      </c>
      <c r="E94" s="244">
        <v>457941.53</v>
      </c>
      <c r="F94" s="54">
        <f t="shared" si="0"/>
        <v>172.92427743918557</v>
      </c>
    </row>
    <row r="95" spans="1:6" ht="12.75" customHeight="1" x14ac:dyDescent="0.2">
      <c r="A95" s="55">
        <v>6424</v>
      </c>
      <c r="B95" s="87" t="s">
        <v>232</v>
      </c>
      <c r="C95" s="52" t="s">
        <v>233</v>
      </c>
      <c r="D95" s="244"/>
      <c r="E95" s="244"/>
      <c r="F95" s="54" t="str">
        <f t="shared" si="0"/>
        <v>-</v>
      </c>
    </row>
    <row r="96" spans="1:6" ht="12.75" customHeight="1" x14ac:dyDescent="0.2">
      <c r="A96" s="55" t="s">
        <v>234</v>
      </c>
      <c r="B96" s="87" t="s">
        <v>235</v>
      </c>
      <c r="C96" s="52" t="s">
        <v>234</v>
      </c>
      <c r="D96" s="244"/>
      <c r="E96" s="244"/>
      <c r="F96" s="54" t="str">
        <f t="shared" si="0"/>
        <v>-</v>
      </c>
    </row>
    <row r="97" spans="1:6" ht="12.75" customHeight="1" x14ac:dyDescent="0.2">
      <c r="A97" s="55">
        <v>6429</v>
      </c>
      <c r="B97" s="87" t="s">
        <v>236</v>
      </c>
      <c r="C97" s="52" t="s">
        <v>237</v>
      </c>
      <c r="D97" s="244">
        <v>57350</v>
      </c>
      <c r="E97" s="244">
        <v>61603.46</v>
      </c>
      <c r="F97" s="54">
        <f t="shared" si="0"/>
        <v>107.41666957279861</v>
      </c>
    </row>
    <row r="98" spans="1:6" ht="12.75" customHeight="1" x14ac:dyDescent="0.2">
      <c r="A98" s="55">
        <v>643</v>
      </c>
      <c r="B98" s="87" t="s">
        <v>238</v>
      </c>
      <c r="C98" s="52" t="s">
        <v>239</v>
      </c>
      <c r="D98" s="53">
        <f t="shared" ref="D98:E98" si="22">SUM(D99:D105)</f>
        <v>0</v>
      </c>
      <c r="E98" s="53">
        <f t="shared" si="22"/>
        <v>0</v>
      </c>
      <c r="F98" s="54" t="str">
        <f t="shared" si="0"/>
        <v>-</v>
      </c>
    </row>
    <row r="99" spans="1:6" ht="24" x14ac:dyDescent="0.2">
      <c r="A99" s="55">
        <v>6431</v>
      </c>
      <c r="B99" s="87" t="s">
        <v>240</v>
      </c>
      <c r="C99" s="52" t="s">
        <v>241</v>
      </c>
      <c r="D99" s="244"/>
      <c r="E99" s="244"/>
      <c r="F99" s="54" t="str">
        <f t="shared" si="0"/>
        <v>-</v>
      </c>
    </row>
    <row r="100" spans="1:6" ht="24" x14ac:dyDescent="0.2">
      <c r="A100" s="55">
        <v>6432</v>
      </c>
      <c r="B100" s="234" t="s">
        <v>242</v>
      </c>
      <c r="C100" s="52" t="s">
        <v>243</v>
      </c>
      <c r="D100" s="244"/>
      <c r="E100" s="244"/>
      <c r="F100" s="54" t="str">
        <f t="shared" si="0"/>
        <v>-</v>
      </c>
    </row>
    <row r="101" spans="1:6" ht="24" x14ac:dyDescent="0.2">
      <c r="A101" s="55">
        <v>6433</v>
      </c>
      <c r="B101" s="234" t="s">
        <v>244</v>
      </c>
      <c r="C101" s="52" t="s">
        <v>245</v>
      </c>
      <c r="D101" s="244"/>
      <c r="E101" s="244"/>
      <c r="F101" s="54" t="str">
        <f t="shared" si="0"/>
        <v>-</v>
      </c>
    </row>
    <row r="102" spans="1:6" ht="24" x14ac:dyDescent="0.2">
      <c r="A102" s="55">
        <v>6434</v>
      </c>
      <c r="B102" s="87" t="s">
        <v>246</v>
      </c>
      <c r="C102" s="52" t="s">
        <v>247</v>
      </c>
      <c r="D102" s="244"/>
      <c r="E102" s="244"/>
      <c r="F102" s="54" t="str">
        <f t="shared" si="0"/>
        <v>-</v>
      </c>
    </row>
    <row r="103" spans="1:6" ht="24" x14ac:dyDescent="0.2">
      <c r="A103" s="55">
        <v>6435</v>
      </c>
      <c r="B103" s="234" t="s">
        <v>248</v>
      </c>
      <c r="C103" s="52" t="s">
        <v>249</v>
      </c>
      <c r="D103" s="244"/>
      <c r="E103" s="244"/>
      <c r="F103" s="54" t="str">
        <f t="shared" si="0"/>
        <v>-</v>
      </c>
    </row>
    <row r="104" spans="1:6" ht="24" x14ac:dyDescent="0.2">
      <c r="A104" s="55">
        <v>6436</v>
      </c>
      <c r="B104" s="234" t="s">
        <v>250</v>
      </c>
      <c r="C104" s="52" t="s">
        <v>251</v>
      </c>
      <c r="D104" s="244"/>
      <c r="E104" s="244"/>
      <c r="F104" s="54" t="str">
        <f t="shared" si="0"/>
        <v>-</v>
      </c>
    </row>
    <row r="105" spans="1:6" ht="12.75" customHeight="1" x14ac:dyDescent="0.2">
      <c r="A105" s="55">
        <v>6437</v>
      </c>
      <c r="B105" s="87" t="s">
        <v>252</v>
      </c>
      <c r="C105" s="52" t="s">
        <v>253</v>
      </c>
      <c r="D105" s="244"/>
      <c r="E105" s="244"/>
      <c r="F105" s="54" t="str">
        <f t="shared" si="0"/>
        <v>-</v>
      </c>
    </row>
    <row r="106" spans="1:6" ht="24" x14ac:dyDescent="0.2">
      <c r="A106" s="55">
        <v>65</v>
      </c>
      <c r="B106" s="87" t="s">
        <v>254</v>
      </c>
      <c r="C106" s="52" t="s">
        <v>255</v>
      </c>
      <c r="D106" s="53">
        <f t="shared" ref="D106:E106" si="23">D107+D112+D120</f>
        <v>1354028</v>
      </c>
      <c r="E106" s="53">
        <f t="shared" si="23"/>
        <v>2802493.7399999998</v>
      </c>
      <c r="F106" s="54">
        <f t="shared" si="0"/>
        <v>206.97457807371782</v>
      </c>
    </row>
    <row r="107" spans="1:6" ht="12.75" customHeight="1" x14ac:dyDescent="0.2">
      <c r="A107" s="55">
        <v>651</v>
      </c>
      <c r="B107" s="87" t="s">
        <v>256</v>
      </c>
      <c r="C107" s="52" t="s">
        <v>257</v>
      </c>
      <c r="D107" s="53">
        <f t="shared" ref="D107:E107" si="24">SUM(D108:D111)</f>
        <v>276</v>
      </c>
      <c r="E107" s="53">
        <f t="shared" si="24"/>
        <v>184885.42</v>
      </c>
      <c r="F107" s="54" t="str">
        <f t="shared" si="0"/>
        <v>&gt;&gt;100</v>
      </c>
    </row>
    <row r="108" spans="1:6" ht="12.75" customHeight="1" x14ac:dyDescent="0.2">
      <c r="A108" s="55">
        <v>6511</v>
      </c>
      <c r="B108" s="87" t="s">
        <v>258</v>
      </c>
      <c r="C108" s="52" t="s">
        <v>259</v>
      </c>
      <c r="D108" s="244"/>
      <c r="E108" s="244"/>
      <c r="F108" s="54" t="str">
        <f t="shared" si="0"/>
        <v>-</v>
      </c>
    </row>
    <row r="109" spans="1:6" ht="12.75" customHeight="1" x14ac:dyDescent="0.2">
      <c r="A109" s="55">
        <v>6512</v>
      </c>
      <c r="B109" s="87" t="s">
        <v>260</v>
      </c>
      <c r="C109" s="52" t="s">
        <v>261</v>
      </c>
      <c r="D109" s="244"/>
      <c r="E109" s="244">
        <v>184839.38</v>
      </c>
      <c r="F109" s="54" t="str">
        <f t="shared" si="0"/>
        <v>-</v>
      </c>
    </row>
    <row r="110" spans="1:6" ht="12.75" customHeight="1" x14ac:dyDescent="0.2">
      <c r="A110" s="55">
        <v>6513</v>
      </c>
      <c r="B110" s="87" t="s">
        <v>262</v>
      </c>
      <c r="C110" s="52" t="s">
        <v>263</v>
      </c>
      <c r="D110" s="244">
        <v>276</v>
      </c>
      <c r="E110" s="244">
        <v>46.04</v>
      </c>
      <c r="F110" s="54">
        <f t="shared" si="0"/>
        <v>16.681159420289855</v>
      </c>
    </row>
    <row r="111" spans="1:6" ht="12.75" customHeight="1" x14ac:dyDescent="0.2">
      <c r="A111" s="55">
        <v>6514</v>
      </c>
      <c r="B111" s="87" t="s">
        <v>264</v>
      </c>
      <c r="C111" s="52" t="s">
        <v>265</v>
      </c>
      <c r="D111" s="244"/>
      <c r="E111" s="244"/>
      <c r="F111" s="54" t="str">
        <f t="shared" si="0"/>
        <v>-</v>
      </c>
    </row>
    <row r="112" spans="1:6" ht="12.75" customHeight="1" x14ac:dyDescent="0.2">
      <c r="A112" s="55">
        <v>652</v>
      </c>
      <c r="B112" s="87" t="s">
        <v>266</v>
      </c>
      <c r="C112" s="52" t="s">
        <v>267</v>
      </c>
      <c r="D112" s="53">
        <f t="shared" ref="D112:E112" si="25">SUM(D113:D119)</f>
        <v>726070</v>
      </c>
      <c r="E112" s="53">
        <f t="shared" si="25"/>
        <v>1980237.8399999999</v>
      </c>
      <c r="F112" s="54">
        <f t="shared" si="0"/>
        <v>272.7337364165989</v>
      </c>
    </row>
    <row r="113" spans="1:6" ht="12.75" customHeight="1" x14ac:dyDescent="0.2">
      <c r="A113" s="55">
        <v>6521</v>
      </c>
      <c r="B113" s="87" t="s">
        <v>268</v>
      </c>
      <c r="C113" s="52" t="s">
        <v>269</v>
      </c>
      <c r="D113" s="244"/>
      <c r="E113" s="244"/>
      <c r="F113" s="54" t="str">
        <f t="shared" si="0"/>
        <v>-</v>
      </c>
    </row>
    <row r="114" spans="1:6" ht="12.75" customHeight="1" x14ac:dyDescent="0.2">
      <c r="A114" s="55">
        <v>6522</v>
      </c>
      <c r="B114" s="87" t="s">
        <v>270</v>
      </c>
      <c r="C114" s="52" t="s">
        <v>271</v>
      </c>
      <c r="D114" s="244">
        <v>5684</v>
      </c>
      <c r="E114" s="244">
        <v>1959.18</v>
      </c>
      <c r="F114" s="54">
        <f t="shared" si="0"/>
        <v>34.468332160450387</v>
      </c>
    </row>
    <row r="115" spans="1:6" ht="12.75" customHeight="1" x14ac:dyDescent="0.2">
      <c r="A115" s="55">
        <v>6524</v>
      </c>
      <c r="B115" s="87" t="s">
        <v>272</v>
      </c>
      <c r="C115" s="52" t="s">
        <v>273</v>
      </c>
      <c r="D115" s="244">
        <v>536461</v>
      </c>
      <c r="E115" s="244">
        <v>1976453.66</v>
      </c>
      <c r="F115" s="54">
        <f t="shared" si="0"/>
        <v>368.42448192878885</v>
      </c>
    </row>
    <row r="116" spans="1:6" ht="12.75" customHeight="1" x14ac:dyDescent="0.2">
      <c r="A116" s="55">
        <v>6525</v>
      </c>
      <c r="B116" s="87" t="s">
        <v>274</v>
      </c>
      <c r="C116" s="52" t="s">
        <v>275</v>
      </c>
      <c r="D116" s="244"/>
      <c r="E116" s="244"/>
      <c r="F116" s="54" t="str">
        <f t="shared" si="0"/>
        <v>-</v>
      </c>
    </row>
    <row r="117" spans="1:6" ht="12.75" customHeight="1" x14ac:dyDescent="0.2">
      <c r="A117" s="55">
        <v>6526</v>
      </c>
      <c r="B117" s="87" t="s">
        <v>276</v>
      </c>
      <c r="C117" s="52" t="s">
        <v>277</v>
      </c>
      <c r="D117" s="244">
        <v>183925</v>
      </c>
      <c r="E117" s="244">
        <v>1825</v>
      </c>
      <c r="F117" s="54">
        <f t="shared" si="0"/>
        <v>0.99225227674323779</v>
      </c>
    </row>
    <row r="118" spans="1:6" ht="12.75" customHeight="1" x14ac:dyDescent="0.2">
      <c r="A118" s="55">
        <v>6527</v>
      </c>
      <c r="B118" s="87" t="s">
        <v>278</v>
      </c>
      <c r="C118" s="52" t="s">
        <v>279</v>
      </c>
      <c r="D118" s="244"/>
      <c r="E118" s="244"/>
      <c r="F118" s="54" t="str">
        <f t="shared" si="0"/>
        <v>-</v>
      </c>
    </row>
    <row r="119" spans="1:6" ht="24" x14ac:dyDescent="0.2">
      <c r="A119" s="55" t="s">
        <v>280</v>
      </c>
      <c r="B119" s="234" t="s">
        <v>281</v>
      </c>
      <c r="C119" s="52" t="s">
        <v>280</v>
      </c>
      <c r="D119" s="244"/>
      <c r="E119" s="244"/>
      <c r="F119" s="54" t="str">
        <f t="shared" si="0"/>
        <v>-</v>
      </c>
    </row>
    <row r="120" spans="1:6" ht="12.75" customHeight="1" x14ac:dyDescent="0.2">
      <c r="A120" s="55">
        <v>653</v>
      </c>
      <c r="B120" s="87" t="s">
        <v>282</v>
      </c>
      <c r="C120" s="52" t="s">
        <v>283</v>
      </c>
      <c r="D120" s="53">
        <f t="shared" ref="D120:E120" si="26">SUM(D121:D123)</f>
        <v>627682</v>
      </c>
      <c r="E120" s="53">
        <f t="shared" si="26"/>
        <v>637370.48</v>
      </c>
      <c r="F120" s="54">
        <f t="shared" si="0"/>
        <v>101.54353319037345</v>
      </c>
    </row>
    <row r="121" spans="1:6" ht="12.75" customHeight="1" x14ac:dyDescent="0.2">
      <c r="A121" s="55">
        <v>6531</v>
      </c>
      <c r="B121" s="87" t="s">
        <v>284</v>
      </c>
      <c r="C121" s="52" t="s">
        <v>285</v>
      </c>
      <c r="D121" s="244">
        <v>68470</v>
      </c>
      <c r="E121" s="244">
        <v>25866.71</v>
      </c>
      <c r="F121" s="54">
        <f t="shared" si="0"/>
        <v>37.778165619979553</v>
      </c>
    </row>
    <row r="122" spans="1:6" ht="12.75" customHeight="1" x14ac:dyDescent="0.2">
      <c r="A122" s="55">
        <v>6532</v>
      </c>
      <c r="B122" s="87" t="s">
        <v>286</v>
      </c>
      <c r="C122" s="52" t="s">
        <v>287</v>
      </c>
      <c r="D122" s="244">
        <v>559212</v>
      </c>
      <c r="E122" s="244">
        <v>611503.77</v>
      </c>
      <c r="F122" s="54">
        <f t="shared" si="0"/>
        <v>109.35097422802087</v>
      </c>
    </row>
    <row r="123" spans="1:6" ht="12.75" customHeight="1" x14ac:dyDescent="0.2">
      <c r="A123" s="55">
        <v>6533</v>
      </c>
      <c r="B123" s="87" t="s">
        <v>288</v>
      </c>
      <c r="C123" s="52" t="s">
        <v>289</v>
      </c>
      <c r="D123" s="244"/>
      <c r="E123" s="244"/>
      <c r="F123" s="54" t="str">
        <f t="shared" si="0"/>
        <v>-</v>
      </c>
    </row>
    <row r="124" spans="1:6" ht="24" x14ac:dyDescent="0.2">
      <c r="A124" s="55">
        <v>66</v>
      </c>
      <c r="B124" s="233" t="s">
        <v>290</v>
      </c>
      <c r="C124" s="52" t="s">
        <v>291</v>
      </c>
      <c r="D124" s="53">
        <f t="shared" ref="D124:E124" si="27">D125+D128</f>
        <v>71017</v>
      </c>
      <c r="E124" s="53">
        <f t="shared" si="27"/>
        <v>114617.16</v>
      </c>
      <c r="F124" s="54">
        <f t="shared" si="0"/>
        <v>161.39397609023192</v>
      </c>
    </row>
    <row r="125" spans="1:6" ht="12.75" customHeight="1" x14ac:dyDescent="0.2">
      <c r="A125" s="55">
        <v>661</v>
      </c>
      <c r="B125" s="88" t="s">
        <v>292</v>
      </c>
      <c r="C125" s="52" t="s">
        <v>293</v>
      </c>
      <c r="D125" s="53">
        <f t="shared" ref="D125:E125" si="28">SUM(D126:D127)</f>
        <v>71017</v>
      </c>
      <c r="E125" s="53">
        <f t="shared" si="28"/>
        <v>63717.16</v>
      </c>
      <c r="F125" s="54">
        <f t="shared" si="0"/>
        <v>89.720996381148183</v>
      </c>
    </row>
    <row r="126" spans="1:6" ht="12.75" customHeight="1" x14ac:dyDescent="0.2">
      <c r="A126" s="55">
        <v>6614</v>
      </c>
      <c r="B126" s="88" t="s">
        <v>294</v>
      </c>
      <c r="C126" s="52" t="s">
        <v>295</v>
      </c>
      <c r="D126" s="244"/>
      <c r="E126" s="244">
        <v>20555.2</v>
      </c>
      <c r="F126" s="54" t="str">
        <f t="shared" si="0"/>
        <v>-</v>
      </c>
    </row>
    <row r="127" spans="1:6" ht="12.75" customHeight="1" x14ac:dyDescent="0.2">
      <c r="A127" s="55">
        <v>6615</v>
      </c>
      <c r="B127" s="88" t="s">
        <v>296</v>
      </c>
      <c r="C127" s="52" t="s">
        <v>297</v>
      </c>
      <c r="D127" s="244">
        <v>71017</v>
      </c>
      <c r="E127" s="244">
        <v>43161.96</v>
      </c>
      <c r="F127" s="54">
        <f t="shared" si="0"/>
        <v>60.77694073250067</v>
      </c>
    </row>
    <row r="128" spans="1:6" ht="24" x14ac:dyDescent="0.2">
      <c r="A128" s="55">
        <v>663</v>
      </c>
      <c r="B128" s="233" t="s">
        <v>298</v>
      </c>
      <c r="C128" s="52" t="s">
        <v>299</v>
      </c>
      <c r="D128" s="53">
        <f t="shared" ref="D128:E128" si="29">SUM(D129:D132)</f>
        <v>0</v>
      </c>
      <c r="E128" s="53">
        <f t="shared" si="29"/>
        <v>50900</v>
      </c>
      <c r="F128" s="54" t="str">
        <f t="shared" si="0"/>
        <v>-</v>
      </c>
    </row>
    <row r="129" spans="1:6" ht="12.75" customHeight="1" x14ac:dyDescent="0.2">
      <c r="A129" s="55">
        <v>6631</v>
      </c>
      <c r="B129" s="88" t="s">
        <v>300</v>
      </c>
      <c r="C129" s="52" t="s">
        <v>301</v>
      </c>
      <c r="D129" s="244"/>
      <c r="E129" s="244">
        <v>50900</v>
      </c>
      <c r="F129" s="54" t="str">
        <f t="shared" si="0"/>
        <v>-</v>
      </c>
    </row>
    <row r="130" spans="1:6" ht="12.75" customHeight="1" x14ac:dyDescent="0.2">
      <c r="A130" s="55">
        <v>6632</v>
      </c>
      <c r="B130" s="234" t="s">
        <v>302</v>
      </c>
      <c r="C130" s="52" t="s">
        <v>303</v>
      </c>
      <c r="D130" s="244"/>
      <c r="E130" s="244"/>
      <c r="F130" s="54" t="str">
        <f t="shared" si="0"/>
        <v>-</v>
      </c>
    </row>
    <row r="131" spans="1:6" ht="24" x14ac:dyDescent="0.2">
      <c r="A131" s="55" t="s">
        <v>304</v>
      </c>
      <c r="B131" s="234" t="s">
        <v>305</v>
      </c>
      <c r="C131" s="56" t="s">
        <v>304</v>
      </c>
      <c r="D131" s="244"/>
      <c r="E131" s="244"/>
      <c r="F131" s="54" t="str">
        <f t="shared" si="0"/>
        <v>-</v>
      </c>
    </row>
    <row r="132" spans="1:6" ht="24" x14ac:dyDescent="0.2">
      <c r="A132" s="55" t="s">
        <v>306</v>
      </c>
      <c r="B132" s="234" t="s">
        <v>307</v>
      </c>
      <c r="C132" s="56" t="s">
        <v>306</v>
      </c>
      <c r="D132" s="244"/>
      <c r="E132" s="244"/>
      <c r="F132" s="54" t="str">
        <f>IF(D132&lt;&gt;0,IF(E132/D132&gt;=100,"&gt;&gt;100",E132/D132*100),"-")</f>
        <v>-</v>
      </c>
    </row>
    <row r="133" spans="1:6" ht="24" x14ac:dyDescent="0.2">
      <c r="A133" s="55">
        <v>67</v>
      </c>
      <c r="B133" s="234" t="s">
        <v>308</v>
      </c>
      <c r="C133" s="52" t="s">
        <v>309</v>
      </c>
      <c r="D133" s="53">
        <f t="shared" ref="D133:E133" si="30">D134+D138</f>
        <v>0</v>
      </c>
      <c r="E133" s="53">
        <f t="shared" si="30"/>
        <v>0</v>
      </c>
      <c r="F133" s="54" t="str">
        <f t="shared" ref="F133:F223" si="31">IF(D133&lt;&gt;0,IF(E133/D133&gt;=100,"&gt;&gt;100",E133/D133*100),"-")</f>
        <v>-</v>
      </c>
    </row>
    <row r="134" spans="1:6" ht="24" x14ac:dyDescent="0.2">
      <c r="A134" s="55">
        <v>671</v>
      </c>
      <c r="B134" s="234" t="s">
        <v>310</v>
      </c>
      <c r="C134" s="52" t="s">
        <v>311</v>
      </c>
      <c r="D134" s="53">
        <f t="shared" ref="D134:E134" si="32">SUM(D135:D137)</f>
        <v>0</v>
      </c>
      <c r="E134" s="53">
        <f t="shared" si="32"/>
        <v>0</v>
      </c>
      <c r="F134" s="54" t="str">
        <f t="shared" si="31"/>
        <v>-</v>
      </c>
    </row>
    <row r="135" spans="1:6" ht="12.75" customHeight="1" x14ac:dyDescent="0.2">
      <c r="A135" s="55">
        <v>6711</v>
      </c>
      <c r="B135" s="87" t="s">
        <v>312</v>
      </c>
      <c r="C135" s="52" t="s">
        <v>313</v>
      </c>
      <c r="D135" s="244"/>
      <c r="E135" s="244"/>
      <c r="F135" s="54" t="str">
        <f t="shared" si="31"/>
        <v>-</v>
      </c>
    </row>
    <row r="136" spans="1:6" ht="24" x14ac:dyDescent="0.2">
      <c r="A136" s="55">
        <v>6712</v>
      </c>
      <c r="B136" s="234" t="s">
        <v>314</v>
      </c>
      <c r="C136" s="52" t="s">
        <v>315</v>
      </c>
      <c r="D136" s="244"/>
      <c r="E136" s="244"/>
      <c r="F136" s="54" t="str">
        <f t="shared" si="31"/>
        <v>-</v>
      </c>
    </row>
    <row r="137" spans="1:6" ht="24" x14ac:dyDescent="0.2">
      <c r="A137" s="55" t="s">
        <v>316</v>
      </c>
      <c r="B137" s="87" t="s">
        <v>317</v>
      </c>
      <c r="C137" s="52" t="s">
        <v>316</v>
      </c>
      <c r="D137" s="244"/>
      <c r="E137" s="244"/>
      <c r="F137" s="54" t="str">
        <f t="shared" si="31"/>
        <v>-</v>
      </c>
    </row>
    <row r="138" spans="1:6" ht="12.75" customHeight="1" x14ac:dyDescent="0.2">
      <c r="A138" s="55" t="s">
        <v>318</v>
      </c>
      <c r="B138" s="87" t="s">
        <v>319</v>
      </c>
      <c r="C138" s="52" t="s">
        <v>318</v>
      </c>
      <c r="D138" s="244"/>
      <c r="E138" s="244"/>
      <c r="F138" s="54" t="str">
        <f t="shared" si="31"/>
        <v>-</v>
      </c>
    </row>
    <row r="139" spans="1:6" ht="12.75" customHeight="1" x14ac:dyDescent="0.2">
      <c r="A139" s="55">
        <v>68</v>
      </c>
      <c r="B139" s="87" t="s">
        <v>320</v>
      </c>
      <c r="C139" s="52" t="s">
        <v>321</v>
      </c>
      <c r="D139" s="53">
        <f t="shared" ref="D139:E139" si="33">D140+D150</f>
        <v>0</v>
      </c>
      <c r="E139" s="53">
        <f t="shared" si="33"/>
        <v>0</v>
      </c>
      <c r="F139" s="54" t="str">
        <f t="shared" si="31"/>
        <v>-</v>
      </c>
    </row>
    <row r="140" spans="1:6" ht="12.75" customHeight="1" x14ac:dyDescent="0.2">
      <c r="A140" s="55">
        <v>681</v>
      </c>
      <c r="B140" s="87" t="s">
        <v>322</v>
      </c>
      <c r="C140" s="52" t="s">
        <v>323</v>
      </c>
      <c r="D140" s="53">
        <f t="shared" ref="D140:E140" si="34">SUM(D141:D149)</f>
        <v>0</v>
      </c>
      <c r="E140" s="53">
        <f t="shared" si="34"/>
        <v>0</v>
      </c>
      <c r="F140" s="54" t="str">
        <f t="shared" si="31"/>
        <v>-</v>
      </c>
    </row>
    <row r="141" spans="1:6" ht="12.75" customHeight="1" x14ac:dyDescent="0.2">
      <c r="A141" s="55">
        <v>6811</v>
      </c>
      <c r="B141" s="87" t="s">
        <v>324</v>
      </c>
      <c r="C141" s="52" t="s">
        <v>325</v>
      </c>
      <c r="D141" s="244"/>
      <c r="E141" s="244"/>
      <c r="F141" s="54" t="str">
        <f t="shared" si="31"/>
        <v>-</v>
      </c>
    </row>
    <row r="142" spans="1:6" ht="12.75" customHeight="1" x14ac:dyDescent="0.2">
      <c r="A142" s="55">
        <v>6812</v>
      </c>
      <c r="B142" s="87" t="s">
        <v>326</v>
      </c>
      <c r="C142" s="52" t="s">
        <v>327</v>
      </c>
      <c r="D142" s="244"/>
      <c r="E142" s="244"/>
      <c r="F142" s="54" t="str">
        <f t="shared" si="31"/>
        <v>-</v>
      </c>
    </row>
    <row r="143" spans="1:6" ht="12.75" customHeight="1" x14ac:dyDescent="0.2">
      <c r="A143" s="55">
        <v>6813</v>
      </c>
      <c r="B143" s="87" t="s">
        <v>328</v>
      </c>
      <c r="C143" s="52" t="s">
        <v>329</v>
      </c>
      <c r="D143" s="244"/>
      <c r="E143" s="244"/>
      <c r="F143" s="54" t="str">
        <f t="shared" si="31"/>
        <v>-</v>
      </c>
    </row>
    <row r="144" spans="1:6" ht="12.75" customHeight="1" x14ac:dyDescent="0.2">
      <c r="A144" s="55">
        <v>6814</v>
      </c>
      <c r="B144" s="87" t="s">
        <v>330</v>
      </c>
      <c r="C144" s="52" t="s">
        <v>331</v>
      </c>
      <c r="D144" s="244"/>
      <c r="E144" s="244"/>
      <c r="F144" s="54" t="str">
        <f t="shared" si="31"/>
        <v>-</v>
      </c>
    </row>
    <row r="145" spans="1:6" ht="12.75" customHeight="1" x14ac:dyDescent="0.2">
      <c r="A145" s="55">
        <v>6815</v>
      </c>
      <c r="B145" s="87" t="s">
        <v>332</v>
      </c>
      <c r="C145" s="52" t="s">
        <v>333</v>
      </c>
      <c r="D145" s="244"/>
      <c r="E145" s="244"/>
      <c r="F145" s="54" t="str">
        <f t="shared" si="31"/>
        <v>-</v>
      </c>
    </row>
    <row r="146" spans="1:6" ht="12.75" customHeight="1" x14ac:dyDescent="0.2">
      <c r="A146" s="55">
        <v>6816</v>
      </c>
      <c r="B146" s="87" t="s">
        <v>334</v>
      </c>
      <c r="C146" s="52" t="s">
        <v>335</v>
      </c>
      <c r="D146" s="244"/>
      <c r="E146" s="244"/>
      <c r="F146" s="54" t="str">
        <f t="shared" si="31"/>
        <v>-</v>
      </c>
    </row>
    <row r="147" spans="1:6" ht="12.75" customHeight="1" x14ac:dyDescent="0.2">
      <c r="A147" s="55">
        <v>6817</v>
      </c>
      <c r="B147" s="87" t="s">
        <v>336</v>
      </c>
      <c r="C147" s="52" t="s">
        <v>337</v>
      </c>
      <c r="D147" s="244"/>
      <c r="E147" s="244"/>
      <c r="F147" s="54" t="str">
        <f t="shared" si="31"/>
        <v>-</v>
      </c>
    </row>
    <row r="148" spans="1:6" ht="12.75" customHeight="1" x14ac:dyDescent="0.2">
      <c r="A148" s="55">
        <v>6818</v>
      </c>
      <c r="B148" s="87" t="s">
        <v>338</v>
      </c>
      <c r="C148" s="52" t="s">
        <v>339</v>
      </c>
      <c r="D148" s="244"/>
      <c r="E148" s="244"/>
      <c r="F148" s="54" t="str">
        <f t="shared" si="31"/>
        <v>-</v>
      </c>
    </row>
    <row r="149" spans="1:6" ht="12.75" customHeight="1" x14ac:dyDescent="0.2">
      <c r="A149" s="55">
        <v>6819</v>
      </c>
      <c r="B149" s="87" t="s">
        <v>340</v>
      </c>
      <c r="C149" s="52" t="s">
        <v>341</v>
      </c>
      <c r="D149" s="244"/>
      <c r="E149" s="244"/>
      <c r="F149" s="54" t="str">
        <f t="shared" si="31"/>
        <v>-</v>
      </c>
    </row>
    <row r="150" spans="1:6" ht="12.75" customHeight="1" x14ac:dyDescent="0.2">
      <c r="A150" s="55">
        <v>683</v>
      </c>
      <c r="B150" s="87" t="s">
        <v>342</v>
      </c>
      <c r="C150" s="52" t="s">
        <v>343</v>
      </c>
      <c r="D150" s="244"/>
      <c r="E150" s="244"/>
      <c r="F150" s="54" t="str">
        <f t="shared" si="31"/>
        <v>-</v>
      </c>
    </row>
    <row r="151" spans="1:6" ht="12.75" customHeight="1" x14ac:dyDescent="0.2">
      <c r="A151" s="55">
        <v>3</v>
      </c>
      <c r="B151" s="87" t="s">
        <v>344</v>
      </c>
      <c r="C151" s="52" t="s">
        <v>52</v>
      </c>
      <c r="D151" s="53">
        <f t="shared" ref="D151:E151" si="35">D152+D163+D196+D215+D224+D252+D263</f>
        <v>9332717</v>
      </c>
      <c r="E151" s="53">
        <f t="shared" si="35"/>
        <v>10613159.24</v>
      </c>
      <c r="F151" s="54">
        <f t="shared" si="31"/>
        <v>113.71993000537786</v>
      </c>
    </row>
    <row r="152" spans="1:6" ht="12.75" customHeight="1" x14ac:dyDescent="0.2">
      <c r="A152" s="55">
        <v>31</v>
      </c>
      <c r="B152" s="87" t="s">
        <v>345</v>
      </c>
      <c r="C152" s="52" t="s">
        <v>346</v>
      </c>
      <c r="D152" s="53">
        <f t="shared" ref="D152:E152" si="36">D153+D158+D159</f>
        <v>1515483</v>
      </c>
      <c r="E152" s="53">
        <f t="shared" si="36"/>
        <v>1530330.33</v>
      </c>
      <c r="F152" s="54">
        <f t="shared" si="31"/>
        <v>100.9797094391689</v>
      </c>
    </row>
    <row r="153" spans="1:6" ht="12.75" customHeight="1" x14ac:dyDescent="0.2">
      <c r="A153" s="55">
        <v>311</v>
      </c>
      <c r="B153" s="87" t="s">
        <v>347</v>
      </c>
      <c r="C153" s="52" t="s">
        <v>348</v>
      </c>
      <c r="D153" s="53">
        <f t="shared" ref="D153:E153" si="37">SUM(D154:D157)</f>
        <v>1304489</v>
      </c>
      <c r="E153" s="53">
        <f t="shared" si="37"/>
        <v>1171135.06</v>
      </c>
      <c r="F153" s="54">
        <f t="shared" si="31"/>
        <v>89.777304369757047</v>
      </c>
    </row>
    <row r="154" spans="1:6" ht="12.75" customHeight="1" x14ac:dyDescent="0.2">
      <c r="A154" s="55">
        <v>3111</v>
      </c>
      <c r="B154" s="87" t="s">
        <v>349</v>
      </c>
      <c r="C154" s="52" t="s">
        <v>350</v>
      </c>
      <c r="D154" s="244">
        <v>1304489</v>
      </c>
      <c r="E154" s="244">
        <v>1171135.06</v>
      </c>
      <c r="F154" s="54">
        <f t="shared" si="31"/>
        <v>89.777304369757047</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c r="E156" s="244"/>
      <c r="F156" s="54" t="str">
        <f t="shared" si="31"/>
        <v>-</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c r="E158" s="244">
        <v>165912.24</v>
      </c>
      <c r="F158" s="54" t="str">
        <f t="shared" si="31"/>
        <v>-</v>
      </c>
    </row>
    <row r="159" spans="1:6" ht="12.75" customHeight="1" x14ac:dyDescent="0.2">
      <c r="A159" s="55">
        <v>313</v>
      </c>
      <c r="B159" s="87" t="s">
        <v>359</v>
      </c>
      <c r="C159" s="52" t="s">
        <v>360</v>
      </c>
      <c r="D159" s="53">
        <f t="shared" ref="D159:E159" si="38">SUM(D160:D162)</f>
        <v>210994</v>
      </c>
      <c r="E159" s="53">
        <f t="shared" si="38"/>
        <v>193283.03</v>
      </c>
      <c r="F159" s="54">
        <f t="shared" si="31"/>
        <v>91.605936661706025</v>
      </c>
    </row>
    <row r="160" spans="1:6" ht="12.75" customHeight="1" x14ac:dyDescent="0.2">
      <c r="A160" s="55">
        <v>3131</v>
      </c>
      <c r="B160" s="87" t="s">
        <v>138</v>
      </c>
      <c r="C160" s="52" t="s">
        <v>361</v>
      </c>
      <c r="D160" s="244"/>
      <c r="E160" s="244"/>
      <c r="F160" s="54" t="str">
        <f t="shared" si="31"/>
        <v>-</v>
      </c>
    </row>
    <row r="161" spans="1:6" ht="12.75" customHeight="1" x14ac:dyDescent="0.2">
      <c r="A161" s="55">
        <v>3132</v>
      </c>
      <c r="B161" s="87" t="s">
        <v>362</v>
      </c>
      <c r="C161" s="52" t="s">
        <v>363</v>
      </c>
      <c r="D161" s="244">
        <v>210994</v>
      </c>
      <c r="E161" s="244">
        <v>193283.03</v>
      </c>
      <c r="F161" s="54">
        <f t="shared" si="31"/>
        <v>91.605936661706025</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4182439</v>
      </c>
      <c r="E163" s="53">
        <f t="shared" si="39"/>
        <v>4442604.7</v>
      </c>
      <c r="F163" s="54">
        <f t="shared" si="31"/>
        <v>106.22043023221619</v>
      </c>
    </row>
    <row r="164" spans="1:6" ht="12.75" customHeight="1" x14ac:dyDescent="0.2">
      <c r="A164" s="55">
        <v>321</v>
      </c>
      <c r="B164" s="87" t="s">
        <v>368</v>
      </c>
      <c r="C164" s="52" t="s">
        <v>369</v>
      </c>
      <c r="D164" s="53">
        <f t="shared" ref="D164:E164" si="40">SUM(D165:D168)</f>
        <v>138723</v>
      </c>
      <c r="E164" s="53">
        <f t="shared" si="40"/>
        <v>107510.95999999999</v>
      </c>
      <c r="F164" s="54">
        <f t="shared" si="31"/>
        <v>77.500457746732692</v>
      </c>
    </row>
    <row r="165" spans="1:6" ht="12.75" customHeight="1" x14ac:dyDescent="0.2">
      <c r="A165" s="55">
        <v>3211</v>
      </c>
      <c r="B165" s="87" t="s">
        <v>370</v>
      </c>
      <c r="C165" s="52" t="s">
        <v>371</v>
      </c>
      <c r="D165" s="244"/>
      <c r="E165" s="244">
        <v>29348.62</v>
      </c>
      <c r="F165" s="54" t="str">
        <f t="shared" si="31"/>
        <v>-</v>
      </c>
    </row>
    <row r="166" spans="1:6" ht="12.75" customHeight="1" x14ac:dyDescent="0.2">
      <c r="A166" s="55">
        <v>3212</v>
      </c>
      <c r="B166" s="87" t="s">
        <v>372</v>
      </c>
      <c r="C166" s="52" t="s">
        <v>373</v>
      </c>
      <c r="D166" s="244">
        <v>32864</v>
      </c>
      <c r="E166" s="244">
        <v>45544</v>
      </c>
      <c r="F166" s="54">
        <f t="shared" si="31"/>
        <v>138.58325219084713</v>
      </c>
    </row>
    <row r="167" spans="1:6" ht="12.75" customHeight="1" x14ac:dyDescent="0.2">
      <c r="A167" s="55">
        <v>3213</v>
      </c>
      <c r="B167" s="87" t="s">
        <v>374</v>
      </c>
      <c r="C167" s="52" t="s">
        <v>375</v>
      </c>
      <c r="D167" s="244">
        <v>7198</v>
      </c>
      <c r="E167" s="244">
        <v>10162.5</v>
      </c>
      <c r="F167" s="54">
        <f t="shared" si="31"/>
        <v>141.18505140316756</v>
      </c>
    </row>
    <row r="168" spans="1:6" ht="12.75" customHeight="1" x14ac:dyDescent="0.2">
      <c r="A168" s="55">
        <v>3214</v>
      </c>
      <c r="B168" s="87" t="s">
        <v>376</v>
      </c>
      <c r="C168" s="52" t="s">
        <v>377</v>
      </c>
      <c r="D168" s="244">
        <v>98661</v>
      </c>
      <c r="E168" s="244">
        <v>22455.84</v>
      </c>
      <c r="F168" s="54">
        <f t="shared" si="31"/>
        <v>22.760604494177031</v>
      </c>
    </row>
    <row r="169" spans="1:6" ht="12.75" customHeight="1" x14ac:dyDescent="0.2">
      <c r="A169" s="55">
        <v>322</v>
      </c>
      <c r="B169" s="87" t="s">
        <v>378</v>
      </c>
      <c r="C169" s="52" t="s">
        <v>379</v>
      </c>
      <c r="D169" s="53">
        <f t="shared" ref="D169:E169" si="41">SUM(D170:D176)</f>
        <v>525294</v>
      </c>
      <c r="E169" s="53">
        <f t="shared" si="41"/>
        <v>814979.6</v>
      </c>
      <c r="F169" s="54">
        <f t="shared" si="31"/>
        <v>155.14732702067795</v>
      </c>
    </row>
    <row r="170" spans="1:6" ht="12.75" customHeight="1" x14ac:dyDescent="0.2">
      <c r="A170" s="55">
        <v>3221</v>
      </c>
      <c r="B170" s="87" t="s">
        <v>380</v>
      </c>
      <c r="C170" s="52" t="s">
        <v>381</v>
      </c>
      <c r="D170" s="244">
        <v>56550</v>
      </c>
      <c r="E170" s="244">
        <v>73285.149999999994</v>
      </c>
      <c r="F170" s="54">
        <f t="shared" si="31"/>
        <v>129.59354553492483</v>
      </c>
    </row>
    <row r="171" spans="1:6" ht="12.75" customHeight="1" x14ac:dyDescent="0.2">
      <c r="A171" s="55">
        <v>3222</v>
      </c>
      <c r="B171" s="87" t="s">
        <v>382</v>
      </c>
      <c r="C171" s="52" t="s">
        <v>383</v>
      </c>
      <c r="D171" s="244"/>
      <c r="E171" s="244">
        <v>11617.32</v>
      </c>
      <c r="F171" s="54" t="str">
        <f t="shared" si="31"/>
        <v>-</v>
      </c>
    </row>
    <row r="172" spans="1:6" ht="12.75" customHeight="1" x14ac:dyDescent="0.2">
      <c r="A172" s="55">
        <v>3223</v>
      </c>
      <c r="B172" s="87" t="s">
        <v>384</v>
      </c>
      <c r="C172" s="52" t="s">
        <v>385</v>
      </c>
      <c r="D172" s="244">
        <v>445496</v>
      </c>
      <c r="E172" s="244">
        <v>666890.53</v>
      </c>
      <c r="F172" s="54">
        <f t="shared" si="31"/>
        <v>149.69618806902869</v>
      </c>
    </row>
    <row r="173" spans="1:6" ht="12.75" customHeight="1" x14ac:dyDescent="0.2">
      <c r="A173" s="55">
        <v>3224</v>
      </c>
      <c r="B173" s="87" t="s">
        <v>386</v>
      </c>
      <c r="C173" s="52" t="s">
        <v>387</v>
      </c>
      <c r="D173" s="244"/>
      <c r="E173" s="244">
        <v>37022.269999999997</v>
      </c>
      <c r="F173" s="54" t="str">
        <f t="shared" si="31"/>
        <v>-</v>
      </c>
    </row>
    <row r="174" spans="1:6" ht="12.75" customHeight="1" x14ac:dyDescent="0.2">
      <c r="A174" s="55">
        <v>3225</v>
      </c>
      <c r="B174" s="87" t="s">
        <v>388</v>
      </c>
      <c r="C174" s="52" t="s">
        <v>389</v>
      </c>
      <c r="D174" s="244">
        <v>23248</v>
      </c>
      <c r="E174" s="244">
        <v>26164.33</v>
      </c>
      <c r="F174" s="54">
        <f t="shared" si="31"/>
        <v>112.54443392980042</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c r="E176" s="244"/>
      <c r="F176" s="54" t="str">
        <f t="shared" si="31"/>
        <v>-</v>
      </c>
    </row>
    <row r="177" spans="1:6" ht="12.75" customHeight="1" x14ac:dyDescent="0.2">
      <c r="A177" s="55">
        <v>323</v>
      </c>
      <c r="B177" s="87" t="s">
        <v>394</v>
      </c>
      <c r="C177" s="52" t="s">
        <v>395</v>
      </c>
      <c r="D177" s="53">
        <f t="shared" ref="D177:E177" si="42">SUM(D178:D186)</f>
        <v>2904069</v>
      </c>
      <c r="E177" s="53">
        <f t="shared" si="42"/>
        <v>3176099.64</v>
      </c>
      <c r="F177" s="54">
        <f t="shared" si="31"/>
        <v>109.36722371265972</v>
      </c>
    </row>
    <row r="178" spans="1:6" ht="12.75" customHeight="1" x14ac:dyDescent="0.2">
      <c r="A178" s="55">
        <v>3231</v>
      </c>
      <c r="B178" s="87" t="s">
        <v>396</v>
      </c>
      <c r="C178" s="52" t="s">
        <v>397</v>
      </c>
      <c r="D178" s="244">
        <v>42943</v>
      </c>
      <c r="E178" s="244">
        <v>40260.07</v>
      </c>
      <c r="F178" s="54">
        <f t="shared" si="31"/>
        <v>93.752346133246405</v>
      </c>
    </row>
    <row r="179" spans="1:6" ht="12.75" customHeight="1" x14ac:dyDescent="0.2">
      <c r="A179" s="55">
        <v>3232</v>
      </c>
      <c r="B179" s="87" t="s">
        <v>398</v>
      </c>
      <c r="C179" s="52" t="s">
        <v>399</v>
      </c>
      <c r="D179" s="244">
        <v>838129</v>
      </c>
      <c r="E179" s="244">
        <v>1081173.19</v>
      </c>
      <c r="F179" s="54">
        <f t="shared" si="31"/>
        <v>128.99842267717739</v>
      </c>
    </row>
    <row r="180" spans="1:6" ht="12.75" customHeight="1" x14ac:dyDescent="0.2">
      <c r="A180" s="55">
        <v>3233</v>
      </c>
      <c r="B180" s="87" t="s">
        <v>400</v>
      </c>
      <c r="C180" s="52" t="s">
        <v>401</v>
      </c>
      <c r="D180" s="244">
        <v>112991</v>
      </c>
      <c r="E180" s="244">
        <v>178692.48000000001</v>
      </c>
      <c r="F180" s="54">
        <f t="shared" si="31"/>
        <v>158.14753387437938</v>
      </c>
    </row>
    <row r="181" spans="1:6" ht="12.75" customHeight="1" x14ac:dyDescent="0.2">
      <c r="A181" s="55">
        <v>3234</v>
      </c>
      <c r="B181" s="87" t="s">
        <v>402</v>
      </c>
      <c r="C181" s="52" t="s">
        <v>403</v>
      </c>
      <c r="D181" s="244">
        <v>623377</v>
      </c>
      <c r="E181" s="244">
        <v>514287.02</v>
      </c>
      <c r="F181" s="54">
        <f t="shared" si="31"/>
        <v>82.500159614486904</v>
      </c>
    </row>
    <row r="182" spans="1:6" ht="12.75" customHeight="1" x14ac:dyDescent="0.2">
      <c r="A182" s="55">
        <v>3235</v>
      </c>
      <c r="B182" s="87" t="s">
        <v>404</v>
      </c>
      <c r="C182" s="52" t="s">
        <v>405</v>
      </c>
      <c r="D182" s="244">
        <v>14400</v>
      </c>
      <c r="E182" s="244">
        <v>86206</v>
      </c>
      <c r="F182" s="54">
        <f t="shared" si="31"/>
        <v>598.65277777777783</v>
      </c>
    </row>
    <row r="183" spans="1:6" ht="12.75" customHeight="1" x14ac:dyDescent="0.2">
      <c r="A183" s="55">
        <v>3236</v>
      </c>
      <c r="B183" s="87" t="s">
        <v>406</v>
      </c>
      <c r="C183" s="52" t="s">
        <v>407</v>
      </c>
      <c r="D183" s="244">
        <v>407496</v>
      </c>
      <c r="E183" s="244">
        <v>148290</v>
      </c>
      <c r="F183" s="54">
        <f t="shared" si="31"/>
        <v>36.390541256846696</v>
      </c>
    </row>
    <row r="184" spans="1:6" ht="12.75" customHeight="1" x14ac:dyDescent="0.2">
      <c r="A184" s="55">
        <v>3237</v>
      </c>
      <c r="B184" s="87" t="s">
        <v>408</v>
      </c>
      <c r="C184" s="52" t="s">
        <v>409</v>
      </c>
      <c r="D184" s="244">
        <v>747444</v>
      </c>
      <c r="E184" s="244">
        <v>727048.03</v>
      </c>
      <c r="F184" s="54">
        <f t="shared" si="31"/>
        <v>97.271237711453978</v>
      </c>
    </row>
    <row r="185" spans="1:6" ht="12.75" customHeight="1" x14ac:dyDescent="0.2">
      <c r="A185" s="55">
        <v>3238</v>
      </c>
      <c r="B185" s="87" t="s">
        <v>410</v>
      </c>
      <c r="C185" s="52" t="s">
        <v>411</v>
      </c>
      <c r="D185" s="244">
        <v>73864</v>
      </c>
      <c r="E185" s="244">
        <v>98260.41</v>
      </c>
      <c r="F185" s="54">
        <f t="shared" si="31"/>
        <v>133.02882324271636</v>
      </c>
    </row>
    <row r="186" spans="1:6" ht="12.75" customHeight="1" x14ac:dyDescent="0.2">
      <c r="A186" s="55">
        <v>3239</v>
      </c>
      <c r="B186" s="87" t="s">
        <v>412</v>
      </c>
      <c r="C186" s="52" t="s">
        <v>413</v>
      </c>
      <c r="D186" s="244">
        <v>43425</v>
      </c>
      <c r="E186" s="244">
        <v>301882.44</v>
      </c>
      <c r="F186" s="54">
        <f t="shared" si="31"/>
        <v>695.18120898100176</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614353</v>
      </c>
      <c r="E188" s="53">
        <f t="shared" si="43"/>
        <v>344014.5</v>
      </c>
      <c r="F188" s="54">
        <f t="shared" si="31"/>
        <v>55.996226924911255</v>
      </c>
    </row>
    <row r="189" spans="1:6" ht="12.75" customHeight="1" x14ac:dyDescent="0.2">
      <c r="A189" s="55">
        <v>3291</v>
      </c>
      <c r="B189" s="234" t="s">
        <v>418</v>
      </c>
      <c r="C189" s="52" t="s">
        <v>419</v>
      </c>
      <c r="D189" s="244">
        <v>167088</v>
      </c>
      <c r="E189" s="244">
        <v>13607.52</v>
      </c>
      <c r="F189" s="54">
        <f t="shared" si="31"/>
        <v>8.1439241597242162</v>
      </c>
    </row>
    <row r="190" spans="1:6" ht="12.75" customHeight="1" x14ac:dyDescent="0.2">
      <c r="A190" s="55">
        <v>3292</v>
      </c>
      <c r="B190" s="87" t="s">
        <v>420</v>
      </c>
      <c r="C190" s="52" t="s">
        <v>421</v>
      </c>
      <c r="D190" s="244">
        <v>13321</v>
      </c>
      <c r="E190" s="244">
        <v>40586.769999999997</v>
      </c>
      <c r="F190" s="54">
        <f t="shared" si="31"/>
        <v>304.68260641093008</v>
      </c>
    </row>
    <row r="191" spans="1:6" ht="12.75" customHeight="1" x14ac:dyDescent="0.2">
      <c r="A191" s="55">
        <v>3293</v>
      </c>
      <c r="B191" s="87" t="s">
        <v>422</v>
      </c>
      <c r="C191" s="52" t="s">
        <v>423</v>
      </c>
      <c r="D191" s="244">
        <v>82371</v>
      </c>
      <c r="E191" s="244">
        <v>76463.42</v>
      </c>
      <c r="F191" s="54">
        <f t="shared" si="31"/>
        <v>92.828082699008135</v>
      </c>
    </row>
    <row r="192" spans="1:6" ht="12.75" customHeight="1" x14ac:dyDescent="0.2">
      <c r="A192" s="55">
        <v>3294</v>
      </c>
      <c r="B192" s="87" t="s">
        <v>424</v>
      </c>
      <c r="C192" s="52" t="s">
        <v>425</v>
      </c>
      <c r="D192" s="244">
        <v>32988</v>
      </c>
      <c r="E192" s="244">
        <v>44741.23</v>
      </c>
      <c r="F192" s="54">
        <f t="shared" si="31"/>
        <v>135.62880441372621</v>
      </c>
    </row>
    <row r="193" spans="1:6" ht="12.75" customHeight="1" x14ac:dyDescent="0.2">
      <c r="A193" s="55">
        <v>3295</v>
      </c>
      <c r="B193" s="87" t="s">
        <v>426</v>
      </c>
      <c r="C193" s="52" t="s">
        <v>427</v>
      </c>
      <c r="D193" s="244"/>
      <c r="E193" s="244"/>
      <c r="F193" s="54" t="str">
        <f t="shared" si="31"/>
        <v>-</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v>318585</v>
      </c>
      <c r="E195" s="244">
        <v>168615.56</v>
      </c>
      <c r="F195" s="54">
        <f t="shared" si="31"/>
        <v>52.92639640912158</v>
      </c>
    </row>
    <row r="196" spans="1:6" ht="12.75" customHeight="1" x14ac:dyDescent="0.2">
      <c r="A196" s="55">
        <v>34</v>
      </c>
      <c r="B196" s="234" t="s">
        <v>432</v>
      </c>
      <c r="C196" s="52" t="s">
        <v>433</v>
      </c>
      <c r="D196" s="53">
        <f t="shared" ref="D196:E196" si="44">D197+D202+D210</f>
        <v>18682</v>
      </c>
      <c r="E196" s="53">
        <f t="shared" si="44"/>
        <v>23628.789999999997</v>
      </c>
      <c r="F196" s="54">
        <f t="shared" si="31"/>
        <v>126.47891018092278</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18682</v>
      </c>
      <c r="E210" s="53">
        <f t="shared" si="47"/>
        <v>23628.789999999997</v>
      </c>
      <c r="F210" s="54">
        <f t="shared" si="31"/>
        <v>126.47891018092278</v>
      </c>
    </row>
    <row r="211" spans="1:6" ht="12.75" customHeight="1" x14ac:dyDescent="0.2">
      <c r="A211" s="55">
        <v>3431</v>
      </c>
      <c r="B211" s="234" t="s">
        <v>462</v>
      </c>
      <c r="C211" s="52" t="s">
        <v>463</v>
      </c>
      <c r="D211" s="244">
        <v>18682</v>
      </c>
      <c r="E211" s="244">
        <v>23620.94</v>
      </c>
      <c r="F211" s="54">
        <f t="shared" si="31"/>
        <v>126.4368911251472</v>
      </c>
    </row>
    <row r="212" spans="1:6" ht="12.75" customHeight="1" x14ac:dyDescent="0.2">
      <c r="A212" s="55">
        <v>3432</v>
      </c>
      <c r="B212" s="87" t="s">
        <v>464</v>
      </c>
      <c r="C212" s="52" t="s">
        <v>465</v>
      </c>
      <c r="D212" s="244"/>
      <c r="E212" s="244">
        <v>7.85</v>
      </c>
      <c r="F212" s="54" t="str">
        <f t="shared" si="31"/>
        <v>-</v>
      </c>
    </row>
    <row r="213" spans="1:6" ht="12.75" customHeight="1" x14ac:dyDescent="0.2">
      <c r="A213" s="55">
        <v>3433</v>
      </c>
      <c r="B213" s="87" t="s">
        <v>466</v>
      </c>
      <c r="C213" s="52" t="s">
        <v>467</v>
      </c>
      <c r="D213" s="244"/>
      <c r="E213" s="244"/>
      <c r="F213" s="54" t="str">
        <f t="shared" si="31"/>
        <v>-</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483000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483000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v>483000</v>
      </c>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110183.79000000001</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38183.79</v>
      </c>
      <c r="F231" s="54" t="str">
        <f t="shared" si="52"/>
        <v>-</v>
      </c>
    </row>
    <row r="232" spans="1:6" ht="12.75" customHeight="1" x14ac:dyDescent="0.2">
      <c r="A232" s="55">
        <v>3631</v>
      </c>
      <c r="B232" s="87" t="s">
        <v>504</v>
      </c>
      <c r="C232" s="52" t="s">
        <v>505</v>
      </c>
      <c r="D232" s="244"/>
      <c r="E232" s="244">
        <v>38183.79</v>
      </c>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72000</v>
      </c>
      <c r="F236" s="54" t="str">
        <f t="shared" ref="F236:F239" si="57">IF(D236&lt;&gt;0,IF(E236/D236&gt;=100,"&gt;&gt;100",E236/D236*100),"-")</f>
        <v>-</v>
      </c>
    </row>
    <row r="237" spans="1:6" ht="12.75" customHeight="1" x14ac:dyDescent="0.2">
      <c r="A237" s="55" t="s">
        <v>514</v>
      </c>
      <c r="B237" s="87" t="s">
        <v>515</v>
      </c>
      <c r="C237" s="52" t="s">
        <v>514</v>
      </c>
      <c r="D237" s="244"/>
      <c r="E237" s="244">
        <v>72000</v>
      </c>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198</v>
      </c>
      <c r="C248" s="52" t="s">
        <v>536</v>
      </c>
      <c r="D248" s="244"/>
      <c r="E248" s="244"/>
      <c r="F248" s="54" t="str">
        <f t="shared" si="61"/>
        <v>-</v>
      </c>
    </row>
    <row r="249" spans="1:6" ht="12.75" customHeight="1" x14ac:dyDescent="0.2">
      <c r="A249" s="55" t="s">
        <v>537</v>
      </c>
      <c r="B249" s="87" t="s">
        <v>200</v>
      </c>
      <c r="C249" s="52" t="s">
        <v>537</v>
      </c>
      <c r="D249" s="244"/>
      <c r="E249" s="244"/>
      <c r="F249" s="54" t="str">
        <f t="shared" si="61"/>
        <v>-</v>
      </c>
    </row>
    <row r="250" spans="1:6" ht="24" x14ac:dyDescent="0.2">
      <c r="A250" s="55" t="s">
        <v>538</v>
      </c>
      <c r="B250" s="87" t="s">
        <v>202</v>
      </c>
      <c r="C250" s="52" t="s">
        <v>538</v>
      </c>
      <c r="D250" s="244"/>
      <c r="E250" s="244"/>
      <c r="F250" s="54" t="str">
        <f t="shared" si="61"/>
        <v>-</v>
      </c>
    </row>
    <row r="251" spans="1:6" ht="24" x14ac:dyDescent="0.2">
      <c r="A251" s="55" t="s">
        <v>539</v>
      </c>
      <c r="B251" s="87" t="s">
        <v>204</v>
      </c>
      <c r="C251" s="52" t="s">
        <v>539</v>
      </c>
      <c r="D251" s="244"/>
      <c r="E251" s="244"/>
      <c r="F251" s="54" t="str">
        <f t="shared" si="61"/>
        <v>-</v>
      </c>
    </row>
    <row r="252" spans="1:6" ht="24" x14ac:dyDescent="0.2">
      <c r="A252" s="55">
        <v>37</v>
      </c>
      <c r="B252" s="87" t="s">
        <v>540</v>
      </c>
      <c r="C252" s="52" t="s">
        <v>541</v>
      </c>
      <c r="D252" s="53">
        <f t="shared" ref="D252:E252" si="63">D253+D259</f>
        <v>1509919</v>
      </c>
      <c r="E252" s="53">
        <f t="shared" si="63"/>
        <v>1406009.08</v>
      </c>
      <c r="F252" s="54">
        <f t="shared" ref="F252:F258" si="64">IF(D252&lt;&gt;0,IF(E252/D252&gt;=100,"&gt;&gt;100",E252/D252*100),"-")</f>
        <v>93.118179187095478</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1509919</v>
      </c>
      <c r="E259" s="53">
        <f t="shared" si="66"/>
        <v>1406009.08</v>
      </c>
      <c r="F259" s="54">
        <f t="shared" ref="F259:F262" si="67">IF(D259&lt;&gt;0,IF(E259/D259&gt;=100,"&gt;&gt;100",E259/D259*100),"-")</f>
        <v>93.118179187095478</v>
      </c>
    </row>
    <row r="260" spans="1:6" ht="12.75" customHeight="1" x14ac:dyDescent="0.2">
      <c r="A260" s="55">
        <v>3721</v>
      </c>
      <c r="B260" s="87" t="s">
        <v>556</v>
      </c>
      <c r="C260" s="52" t="s">
        <v>557</v>
      </c>
      <c r="D260" s="244">
        <v>1024370</v>
      </c>
      <c r="E260" s="244">
        <v>595422.79</v>
      </c>
      <c r="F260" s="54">
        <f t="shared" si="67"/>
        <v>58.125754366098192</v>
      </c>
    </row>
    <row r="261" spans="1:6" ht="12.75" customHeight="1" x14ac:dyDescent="0.2">
      <c r="A261" s="55">
        <v>3722</v>
      </c>
      <c r="B261" s="87" t="s">
        <v>558</v>
      </c>
      <c r="C261" s="52" t="s">
        <v>559</v>
      </c>
      <c r="D261" s="244">
        <v>485549</v>
      </c>
      <c r="E261" s="244">
        <v>810586.29</v>
      </c>
      <c r="F261" s="54">
        <f t="shared" si="67"/>
        <v>166.94222210322749</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2106194</v>
      </c>
      <c r="E263" s="53">
        <f t="shared" si="68"/>
        <v>2617402.5499999998</v>
      </c>
      <c r="F263" s="54">
        <f t="shared" ref="F263:F267" si="69">IF(D263&lt;&gt;0,IF(E263/D263&gt;=100,"&gt;&gt;100",E263/D263*100),"-")</f>
        <v>124.27167440416218</v>
      </c>
    </row>
    <row r="264" spans="1:6" ht="12.75" customHeight="1" x14ac:dyDescent="0.2">
      <c r="A264" s="55">
        <v>381</v>
      </c>
      <c r="B264" s="87" t="s">
        <v>564</v>
      </c>
      <c r="C264" s="52" t="s">
        <v>565</v>
      </c>
      <c r="D264" s="53">
        <f t="shared" ref="D264:E264" si="70">SUM(D265:D267)</f>
        <v>2106194</v>
      </c>
      <c r="E264" s="53">
        <f t="shared" si="70"/>
        <v>1928492.78</v>
      </c>
      <c r="F264" s="54">
        <f t="shared" si="69"/>
        <v>91.562922503814931</v>
      </c>
    </row>
    <row r="265" spans="1:6" ht="12.75" customHeight="1" x14ac:dyDescent="0.2">
      <c r="A265" s="55">
        <v>3811</v>
      </c>
      <c r="B265" s="87" t="s">
        <v>566</v>
      </c>
      <c r="C265" s="52" t="s">
        <v>567</v>
      </c>
      <c r="D265" s="244">
        <v>2106194</v>
      </c>
      <c r="E265" s="244">
        <v>1928492.78</v>
      </c>
      <c r="F265" s="54">
        <f t="shared" si="69"/>
        <v>91.562922503814931</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102231.93</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v>102231.93</v>
      </c>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586677.84</v>
      </c>
      <c r="F273" s="54" t="str">
        <f t="shared" ref="F273:F284" si="74">IF(D273&lt;&gt;0,IF(E273/D273&gt;=100,"&gt;&gt;100",E273/D273*100),"-")</f>
        <v>-</v>
      </c>
    </row>
    <row r="274" spans="1:6" ht="12.75" customHeight="1" x14ac:dyDescent="0.2">
      <c r="A274" s="55">
        <v>3831</v>
      </c>
      <c r="B274" s="87" t="s">
        <v>584</v>
      </c>
      <c r="C274" s="52" t="s">
        <v>585</v>
      </c>
      <c r="D274" s="244"/>
      <c r="E274" s="244">
        <v>586677.84</v>
      </c>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340</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9332717</v>
      </c>
      <c r="E289" s="53">
        <f t="shared" si="79"/>
        <v>10613159.24</v>
      </c>
      <c r="F289" s="54">
        <f t="shared" si="76"/>
        <v>113.71993000537786</v>
      </c>
    </row>
    <row r="290" spans="1:6" ht="12.75" customHeight="1" x14ac:dyDescent="0.2">
      <c r="A290" s="55" t="s">
        <v>605</v>
      </c>
      <c r="B290" s="87" t="s">
        <v>616</v>
      </c>
      <c r="C290" s="52" t="s">
        <v>617</v>
      </c>
      <c r="D290" s="53">
        <f>IF(D6&gt;=D289,D6-D289,0)</f>
        <v>2052481</v>
      </c>
      <c r="E290" s="53">
        <f>IF(E6&gt;=E289,E6-E289,0)</f>
        <v>5185150.4000000004</v>
      </c>
      <c r="F290" s="54">
        <f t="shared" si="76"/>
        <v>252.6284238441184</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v>1140722</v>
      </c>
      <c r="E292" s="244">
        <v>10496.1</v>
      </c>
      <c r="F292" s="54">
        <f t="shared" si="76"/>
        <v>0.92012777872259843</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v>1374584</v>
      </c>
      <c r="E294" s="244"/>
      <c r="F294" s="54">
        <f t="shared" si="76"/>
        <v>0</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555255</v>
      </c>
      <c r="E298" s="53">
        <f t="shared" si="80"/>
        <v>17518.080000000002</v>
      </c>
      <c r="F298" s="54">
        <f t="shared" ref="F298:F418" si="81">IF(D298&lt;&gt;0,IF(E298/D298&gt;=100,"&gt;&gt;100",E298/D298*100),"-")</f>
        <v>3.154961234027609</v>
      </c>
    </row>
    <row r="299" spans="1:6" ht="12.75" customHeight="1" x14ac:dyDescent="0.2">
      <c r="A299" s="55">
        <v>71</v>
      </c>
      <c r="B299" s="87" t="s">
        <v>633</v>
      </c>
      <c r="C299" s="52" t="s">
        <v>634</v>
      </c>
      <c r="D299" s="53">
        <f t="shared" ref="D299:E299" si="82">D300+D304</f>
        <v>10675</v>
      </c>
      <c r="E299" s="53">
        <f t="shared" si="82"/>
        <v>0</v>
      </c>
      <c r="F299" s="54">
        <f t="shared" si="81"/>
        <v>0</v>
      </c>
    </row>
    <row r="300" spans="1:6" ht="24" x14ac:dyDescent="0.2">
      <c r="A300" s="55">
        <v>711</v>
      </c>
      <c r="B300" s="87" t="s">
        <v>635</v>
      </c>
      <c r="C300" s="52" t="s">
        <v>636</v>
      </c>
      <c r="D300" s="53">
        <f t="shared" ref="D300:E300" si="83">SUM(D301:D303)</f>
        <v>10675</v>
      </c>
      <c r="E300" s="53">
        <f t="shared" si="83"/>
        <v>0</v>
      </c>
      <c r="F300" s="54">
        <f t="shared" si="81"/>
        <v>0</v>
      </c>
    </row>
    <row r="301" spans="1:6" ht="12.75" customHeight="1" x14ac:dyDescent="0.2">
      <c r="A301" s="55">
        <v>7111</v>
      </c>
      <c r="B301" s="87" t="s">
        <v>637</v>
      </c>
      <c r="C301" s="52" t="s">
        <v>638</v>
      </c>
      <c r="D301" s="244">
        <v>10675</v>
      </c>
      <c r="E301" s="244"/>
      <c r="F301" s="54">
        <f t="shared" si="81"/>
        <v>0</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544580</v>
      </c>
      <c r="E311" s="53">
        <f t="shared" si="85"/>
        <v>17518.080000000002</v>
      </c>
      <c r="F311" s="54">
        <f t="shared" si="81"/>
        <v>3.2168056116640349</v>
      </c>
    </row>
    <row r="312" spans="1:6" ht="12.75" customHeight="1" x14ac:dyDescent="0.2">
      <c r="A312" s="55">
        <v>721</v>
      </c>
      <c r="B312" s="87" t="s">
        <v>659</v>
      </c>
      <c r="C312" s="52" t="s">
        <v>660</v>
      </c>
      <c r="D312" s="53">
        <f t="shared" ref="D312:E312" si="86">SUM(D313:D316)</f>
        <v>544580</v>
      </c>
      <c r="E312" s="53">
        <f t="shared" si="86"/>
        <v>17518.080000000002</v>
      </c>
      <c r="F312" s="54">
        <f t="shared" si="81"/>
        <v>3.2168056116640349</v>
      </c>
    </row>
    <row r="313" spans="1:6" ht="12.75" customHeight="1" x14ac:dyDescent="0.2">
      <c r="A313" s="55">
        <v>7211</v>
      </c>
      <c r="B313" s="87" t="s">
        <v>661</v>
      </c>
      <c r="C313" s="52" t="s">
        <v>662</v>
      </c>
      <c r="D313" s="244">
        <v>544580</v>
      </c>
      <c r="E313" s="244">
        <v>17518.080000000002</v>
      </c>
      <c r="F313" s="54">
        <f t="shared" si="81"/>
        <v>3.2168056116640349</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3986199</v>
      </c>
      <c r="E350" s="53">
        <f t="shared" si="95"/>
        <v>3900023.11</v>
      </c>
      <c r="F350" s="54">
        <f t="shared" si="81"/>
        <v>97.838143805665496</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3986199</v>
      </c>
      <c r="E363" s="53">
        <f t="shared" si="99"/>
        <v>3889451.85</v>
      </c>
      <c r="F363" s="54">
        <f t="shared" si="81"/>
        <v>97.572947311461363</v>
      </c>
    </row>
    <row r="364" spans="1:6" ht="12.75" customHeight="1" x14ac:dyDescent="0.2">
      <c r="A364" s="55">
        <v>421</v>
      </c>
      <c r="B364" s="87" t="s">
        <v>755</v>
      </c>
      <c r="C364" s="52" t="s">
        <v>756</v>
      </c>
      <c r="D364" s="53">
        <f t="shared" ref="D364:E364" si="100">SUM(D365:D368)</f>
        <v>3541349</v>
      </c>
      <c r="E364" s="53">
        <f t="shared" si="100"/>
        <v>3667977.79</v>
      </c>
      <c r="F364" s="54">
        <f t="shared" si="81"/>
        <v>103.57572185062811</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v>7762.5</v>
      </c>
      <c r="F366" s="54" t="str">
        <f t="shared" si="81"/>
        <v>-</v>
      </c>
    </row>
    <row r="367" spans="1:6" ht="12.75" customHeight="1" x14ac:dyDescent="0.2">
      <c r="A367" s="55">
        <v>4213</v>
      </c>
      <c r="B367" s="87" t="s">
        <v>665</v>
      </c>
      <c r="C367" s="52" t="s">
        <v>759</v>
      </c>
      <c r="D367" s="244">
        <v>762004</v>
      </c>
      <c r="E367" s="244">
        <v>1661389.93</v>
      </c>
      <c r="F367" s="54">
        <f t="shared" si="81"/>
        <v>218.02903003133844</v>
      </c>
    </row>
    <row r="368" spans="1:6" ht="12.75" customHeight="1" x14ac:dyDescent="0.2">
      <c r="A368" s="55">
        <v>4214</v>
      </c>
      <c r="B368" s="87" t="s">
        <v>667</v>
      </c>
      <c r="C368" s="52" t="s">
        <v>760</v>
      </c>
      <c r="D368" s="244">
        <v>2779345</v>
      </c>
      <c r="E368" s="244">
        <v>1998825.36</v>
      </c>
      <c r="F368" s="54">
        <f t="shared" si="81"/>
        <v>71.917137311129068</v>
      </c>
    </row>
    <row r="369" spans="1:6" ht="12.75" customHeight="1" x14ac:dyDescent="0.2">
      <c r="A369" s="55">
        <v>422</v>
      </c>
      <c r="B369" s="87" t="s">
        <v>761</v>
      </c>
      <c r="C369" s="52" t="s">
        <v>762</v>
      </c>
      <c r="D369" s="53">
        <f t="shared" ref="D369:E369" si="101">SUM(D370:D377)</f>
        <v>444850</v>
      </c>
      <c r="E369" s="53">
        <f t="shared" si="101"/>
        <v>221474.06</v>
      </c>
      <c r="F369" s="54">
        <f t="shared" si="81"/>
        <v>49.786233561874788</v>
      </c>
    </row>
    <row r="370" spans="1:6" ht="12.75" customHeight="1" x14ac:dyDescent="0.2">
      <c r="A370" s="55">
        <v>4221</v>
      </c>
      <c r="B370" s="87" t="s">
        <v>671</v>
      </c>
      <c r="C370" s="52" t="s">
        <v>763</v>
      </c>
      <c r="D370" s="244">
        <v>229911</v>
      </c>
      <c r="E370" s="244">
        <v>110218.21</v>
      </c>
      <c r="F370" s="54">
        <f t="shared" si="81"/>
        <v>47.939511376141205</v>
      </c>
    </row>
    <row r="371" spans="1:6" ht="12.75" customHeight="1" x14ac:dyDescent="0.2">
      <c r="A371" s="55">
        <v>4222</v>
      </c>
      <c r="B371" s="87" t="s">
        <v>764</v>
      </c>
      <c r="C371" s="52" t="s">
        <v>765</v>
      </c>
      <c r="D371" s="244">
        <v>6511</v>
      </c>
      <c r="E371" s="244"/>
      <c r="F371" s="54">
        <f t="shared" si="81"/>
        <v>0</v>
      </c>
    </row>
    <row r="372" spans="1:6" ht="12.75" customHeight="1" x14ac:dyDescent="0.2">
      <c r="A372" s="55">
        <v>4223</v>
      </c>
      <c r="B372" s="87" t="s">
        <v>675</v>
      </c>
      <c r="C372" s="52" t="s">
        <v>766</v>
      </c>
      <c r="D372" s="244">
        <v>47510</v>
      </c>
      <c r="E372" s="244"/>
      <c r="F372" s="54">
        <f t="shared" si="81"/>
        <v>0</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160918</v>
      </c>
      <c r="E376" s="244">
        <v>111255.85</v>
      </c>
      <c r="F376" s="54">
        <f t="shared" si="81"/>
        <v>69.138225680160076</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10571.26</v>
      </c>
      <c r="F402" s="54" t="str">
        <f t="shared" si="81"/>
        <v>-</v>
      </c>
    </row>
    <row r="403" spans="1:6" ht="12.75" customHeight="1" x14ac:dyDescent="0.2">
      <c r="A403" s="55">
        <v>451</v>
      </c>
      <c r="B403" s="87" t="s">
        <v>808</v>
      </c>
      <c r="C403" s="52" t="s">
        <v>809</v>
      </c>
      <c r="D403" s="244"/>
      <c r="E403" s="244">
        <v>10571.26</v>
      </c>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3430944</v>
      </c>
      <c r="E408" s="53">
        <f t="shared" si="111"/>
        <v>3882505.03</v>
      </c>
      <c r="F408" s="54">
        <f t="shared" si="81"/>
        <v>113.16142233740918</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11940453</v>
      </c>
      <c r="E412" s="53">
        <f>E6+E298</f>
        <v>15815827.720000001</v>
      </c>
      <c r="F412" s="54">
        <f t="shared" si="81"/>
        <v>132.45584334195698</v>
      </c>
    </row>
    <row r="413" spans="1:6" ht="12.75" customHeight="1" x14ac:dyDescent="0.2">
      <c r="A413" s="55" t="s">
        <v>605</v>
      </c>
      <c r="B413" s="87" t="s">
        <v>828</v>
      </c>
      <c r="C413" s="52" t="s">
        <v>829</v>
      </c>
      <c r="D413" s="53">
        <f t="shared" ref="D413:E413" si="112">D289+D350</f>
        <v>13318916</v>
      </c>
      <c r="E413" s="53">
        <f t="shared" si="112"/>
        <v>14513182.35</v>
      </c>
      <c r="F413" s="54">
        <f t="shared" si="81"/>
        <v>108.96669331047661</v>
      </c>
    </row>
    <row r="414" spans="1:6" ht="12.75" customHeight="1" x14ac:dyDescent="0.2">
      <c r="A414" s="55" t="s">
        <v>605</v>
      </c>
      <c r="B414" s="87" t="s">
        <v>830</v>
      </c>
      <c r="C414" s="52" t="s">
        <v>831</v>
      </c>
      <c r="D414" s="53">
        <f t="shared" ref="D414:E414" si="113">IF(D412&gt;=D413,D412-D413,0)</f>
        <v>0</v>
      </c>
      <c r="E414" s="53">
        <f t="shared" si="113"/>
        <v>1302645.370000001</v>
      </c>
      <c r="F414" s="54" t="str">
        <f t="shared" si="81"/>
        <v>-</v>
      </c>
    </row>
    <row r="415" spans="1:6" ht="12.75" customHeight="1" x14ac:dyDescent="0.2">
      <c r="A415" s="55" t="s">
        <v>605</v>
      </c>
      <c r="B415" s="87" t="s">
        <v>832</v>
      </c>
      <c r="C415" s="52" t="s">
        <v>833</v>
      </c>
      <c r="D415" s="53">
        <f t="shared" ref="D415:E415" si="114">IF(D413&gt;=D412,D413-D412,0)</f>
        <v>1378463</v>
      </c>
      <c r="E415" s="53">
        <f t="shared" si="114"/>
        <v>0</v>
      </c>
      <c r="F415" s="54">
        <f t="shared" si="81"/>
        <v>0</v>
      </c>
    </row>
    <row r="416" spans="1:6" ht="12.75" customHeight="1" x14ac:dyDescent="0.2">
      <c r="A416" s="62" t="s">
        <v>834</v>
      </c>
      <c r="B416" s="234" t="s">
        <v>835</v>
      </c>
      <c r="C416" s="63" t="s">
        <v>836</v>
      </c>
      <c r="D416" s="53">
        <f t="shared" ref="D416:E416" si="115">IF(D292-D293+D409-D410&gt;=0,D292-D293+D409-D410,0)</f>
        <v>1140722</v>
      </c>
      <c r="E416" s="53">
        <f t="shared" si="115"/>
        <v>10496.1</v>
      </c>
      <c r="F416" s="54">
        <f t="shared" si="81"/>
        <v>0.92012777872259843</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1374584</v>
      </c>
      <c r="E418" s="64">
        <f t="shared" si="117"/>
        <v>0</v>
      </c>
      <c r="F418" s="59">
        <f t="shared" si="81"/>
        <v>0</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248542</v>
      </c>
      <c r="E420" s="53">
        <f t="shared" si="118"/>
        <v>10571.26</v>
      </c>
      <c r="F420" s="54">
        <f t="shared" ref="F420:F647" si="119">IF(D420&lt;&gt;0,IF(E420/D420&gt;=100,"&gt;&gt;100",E420/D420*100),"-")</f>
        <v>4.2533092998366477</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248542</v>
      </c>
      <c r="E484" s="53">
        <f t="shared" si="137"/>
        <v>10571.26</v>
      </c>
      <c r="F484" s="54">
        <f t="shared" si="119"/>
        <v>4.2533092998366477</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10571.26</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v>10571.26</v>
      </c>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248542</v>
      </c>
      <c r="E507" s="53">
        <f t="shared" si="142"/>
        <v>0</v>
      </c>
      <c r="F507" s="54">
        <f t="shared" si="119"/>
        <v>0</v>
      </c>
    </row>
    <row r="508" spans="1:6" ht="12.75" customHeight="1" x14ac:dyDescent="0.2">
      <c r="A508" s="55">
        <v>8471</v>
      </c>
      <c r="B508" s="87" t="s">
        <v>1019</v>
      </c>
      <c r="C508" s="52" t="s">
        <v>1020</v>
      </c>
      <c r="D508" s="244">
        <v>248542</v>
      </c>
      <c r="E508" s="244"/>
      <c r="F508" s="54">
        <f t="shared" si="119"/>
        <v>0</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255041.84</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255041.84</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6500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v>6500</v>
      </c>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248541.84</v>
      </c>
      <c r="F617" s="54" t="str">
        <f t="shared" si="119"/>
        <v>-</v>
      </c>
    </row>
    <row r="618" spans="1:6" ht="12.75" customHeight="1" x14ac:dyDescent="0.2">
      <c r="A618" s="55">
        <v>5471</v>
      </c>
      <c r="B618" s="87" t="s">
        <v>1230</v>
      </c>
      <c r="C618" s="52" t="s">
        <v>1231</v>
      </c>
      <c r="D618" s="244"/>
      <c r="E618" s="244">
        <v>248541.84</v>
      </c>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248542</v>
      </c>
      <c r="E635" s="53">
        <f t="shared" si="178"/>
        <v>0</v>
      </c>
      <c r="F635" s="54">
        <f t="shared" si="119"/>
        <v>0</v>
      </c>
    </row>
    <row r="636" spans="1:6" ht="12.75" customHeight="1" x14ac:dyDescent="0.2">
      <c r="A636" s="55" t="s">
        <v>605</v>
      </c>
      <c r="B636" s="87" t="s">
        <v>1266</v>
      </c>
      <c r="C636" s="52" t="s">
        <v>1267</v>
      </c>
      <c r="D636" s="53">
        <f t="shared" ref="D636:E636" si="179">IF(D528-D420&gt;=0,D528-D420,0)</f>
        <v>0</v>
      </c>
      <c r="E636" s="53">
        <f t="shared" si="179"/>
        <v>244470.58</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12188995</v>
      </c>
      <c r="E639" s="53">
        <f t="shared" si="180"/>
        <v>15826398.98</v>
      </c>
      <c r="F639" s="54">
        <f t="shared" si="119"/>
        <v>129.84170540721365</v>
      </c>
    </row>
    <row r="640" spans="1:6" ht="12.75" customHeight="1" x14ac:dyDescent="0.2">
      <c r="A640" s="55" t="s">
        <v>605</v>
      </c>
      <c r="B640" s="87" t="s">
        <v>1274</v>
      </c>
      <c r="C640" s="52" t="s">
        <v>1275</v>
      </c>
      <c r="D640" s="53">
        <f t="shared" ref="D640:E640" si="181">D413+D528</f>
        <v>13318916</v>
      </c>
      <c r="E640" s="53">
        <f t="shared" si="181"/>
        <v>14768224.189999999</v>
      </c>
      <c r="F640" s="54">
        <f t="shared" si="119"/>
        <v>110.88157767493992</v>
      </c>
    </row>
    <row r="641" spans="1:6" ht="12.75" customHeight="1" x14ac:dyDescent="0.2">
      <c r="A641" s="55" t="s">
        <v>605</v>
      </c>
      <c r="B641" s="87" t="s">
        <v>1276</v>
      </c>
      <c r="C641" s="52" t="s">
        <v>1277</v>
      </c>
      <c r="D641" s="53">
        <f t="shared" ref="D641:E641" si="182">IF(D639&gt;=D640,D639-D640,0)</f>
        <v>0</v>
      </c>
      <c r="E641" s="53">
        <f t="shared" si="182"/>
        <v>1058174.790000001</v>
      </c>
      <c r="F641" s="54" t="str">
        <f t="shared" si="119"/>
        <v>-</v>
      </c>
    </row>
    <row r="642" spans="1:6" ht="12.75" customHeight="1" x14ac:dyDescent="0.2">
      <c r="A642" s="55" t="s">
        <v>605</v>
      </c>
      <c r="B642" s="87" t="s">
        <v>1278</v>
      </c>
      <c r="C642" s="52" t="s">
        <v>1279</v>
      </c>
      <c r="D642" s="53">
        <f t="shared" ref="D642:E642" si="183">IF(D640&gt;=D639,D640-D639,0)</f>
        <v>1129921</v>
      </c>
      <c r="E642" s="53">
        <f t="shared" si="183"/>
        <v>0</v>
      </c>
      <c r="F642" s="54">
        <f t="shared" si="119"/>
        <v>0</v>
      </c>
    </row>
    <row r="643" spans="1:6" ht="24" x14ac:dyDescent="0.2">
      <c r="A643" s="62" t="s">
        <v>1280</v>
      </c>
      <c r="B643" s="87" t="s">
        <v>1281</v>
      </c>
      <c r="C643" s="63" t="s">
        <v>1280</v>
      </c>
      <c r="D643" s="53">
        <f t="shared" ref="D643:E643" si="184">IF(D416-D417+D637-D638&gt;=0,D416-D417+D637-D638,0)</f>
        <v>1140722</v>
      </c>
      <c r="E643" s="53">
        <f t="shared" si="184"/>
        <v>10496.1</v>
      </c>
      <c r="F643" s="54">
        <f t="shared" si="119"/>
        <v>0.92012777872259843</v>
      </c>
    </row>
    <row r="644" spans="1:6" ht="24" x14ac:dyDescent="0.2">
      <c r="A644" s="62" t="s">
        <v>1282</v>
      </c>
      <c r="B644" s="87" t="s">
        <v>1283</v>
      </c>
      <c r="C644" s="63" t="s">
        <v>1282</v>
      </c>
      <c r="D644" s="53">
        <f t="shared" ref="D644:E644" si="185">IF(D417-D416+D638-D637&gt;=0,D417-D416+D638-D637,0)</f>
        <v>0</v>
      </c>
      <c r="E644" s="53">
        <f t="shared" si="185"/>
        <v>0</v>
      </c>
      <c r="F644" s="54" t="str">
        <f t="shared" si="119"/>
        <v>-</v>
      </c>
    </row>
    <row r="645" spans="1:6" ht="24" x14ac:dyDescent="0.2">
      <c r="A645" s="55" t="s">
        <v>605</v>
      </c>
      <c r="B645" s="87" t="s">
        <v>1284</v>
      </c>
      <c r="C645" s="52" t="s">
        <v>1285</v>
      </c>
      <c r="D645" s="53">
        <f t="shared" ref="D645:E645" si="186">IF(D641+D643-D642-D644&gt;=0,D641+D643-D642-D644,0)</f>
        <v>10801</v>
      </c>
      <c r="E645" s="53">
        <f t="shared" si="186"/>
        <v>1068670.8900000011</v>
      </c>
      <c r="F645" s="54">
        <f t="shared" si="119"/>
        <v>9894.1847051199056</v>
      </c>
    </row>
    <row r="646" spans="1:6" ht="24" x14ac:dyDescent="0.2">
      <c r="A646" s="55" t="s">
        <v>605</v>
      </c>
      <c r="B646" s="87" t="s">
        <v>1286</v>
      </c>
      <c r="C646" s="52" t="s">
        <v>1287</v>
      </c>
      <c r="D646" s="53">
        <f t="shared" ref="D646:E646" si="187">IF(D642+D644-D641-D643&gt;=0,D642+D644-D641-D643,0)</f>
        <v>0</v>
      </c>
      <c r="E646" s="53">
        <f t="shared" si="187"/>
        <v>0</v>
      </c>
      <c r="F646" s="54" t="str">
        <f t="shared" si="119"/>
        <v>-</v>
      </c>
    </row>
    <row r="647" spans="1:6" ht="24" x14ac:dyDescent="0.2">
      <c r="A647" s="57" t="s">
        <v>1288</v>
      </c>
      <c r="B647" s="235" t="s">
        <v>1289</v>
      </c>
      <c r="C647" s="58" t="s">
        <v>1288</v>
      </c>
      <c r="D647" s="245"/>
      <c r="E647" s="245"/>
      <c r="F647" s="59" t="str">
        <f t="shared" si="119"/>
        <v>-</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1255501</v>
      </c>
      <c r="E649" s="244">
        <v>269449.26</v>
      </c>
      <c r="F649" s="54">
        <f t="shared" ref="F649:F724" si="188">IF(D649&lt;&gt;0,IF(E649/D649&gt;=100,"&gt;&gt;100",E649/D649*100),"-")</f>
        <v>21.461493061335673</v>
      </c>
    </row>
    <row r="650" spans="1:6" ht="12.75" customHeight="1" x14ac:dyDescent="0.2">
      <c r="A650" s="55" t="s">
        <v>1293</v>
      </c>
      <c r="B650" s="87" t="s">
        <v>1294</v>
      </c>
      <c r="C650" s="52" t="s">
        <v>1293</v>
      </c>
      <c r="D650" s="244">
        <v>12735947</v>
      </c>
      <c r="E650" s="244">
        <v>16311537.369999999</v>
      </c>
      <c r="F650" s="54">
        <f t="shared" si="188"/>
        <v>128.07478996261526</v>
      </c>
    </row>
    <row r="651" spans="1:6" ht="12.75" customHeight="1" x14ac:dyDescent="0.2">
      <c r="A651" s="55" t="s">
        <v>1295</v>
      </c>
      <c r="B651" s="87" t="s">
        <v>1296</v>
      </c>
      <c r="C651" s="52" t="s">
        <v>1295</v>
      </c>
      <c r="D651" s="244">
        <v>13721999</v>
      </c>
      <c r="E651" s="244">
        <v>14793352.41</v>
      </c>
      <c r="F651" s="54">
        <f t="shared" si="188"/>
        <v>107.80756076428806</v>
      </c>
    </row>
    <row r="652" spans="1:6" ht="24" x14ac:dyDescent="0.2">
      <c r="A652" s="55">
        <v>11</v>
      </c>
      <c r="B652" s="87" t="s">
        <v>1297</v>
      </c>
      <c r="C652" s="52" t="s">
        <v>1298</v>
      </c>
      <c r="D652" s="53">
        <f t="shared" ref="D652:E652" si="189">+D649+D650-D651</f>
        <v>269449</v>
      </c>
      <c r="E652" s="53">
        <f t="shared" si="189"/>
        <v>1787634.2199999988</v>
      </c>
      <c r="F652" s="54">
        <f t="shared" si="188"/>
        <v>663.44065852907181</v>
      </c>
    </row>
    <row r="653" spans="1:6" ht="24" x14ac:dyDescent="0.2">
      <c r="A653" s="55" t="s">
        <v>605</v>
      </c>
      <c r="B653" s="87" t="s">
        <v>1299</v>
      </c>
      <c r="C653" s="52" t="s">
        <v>1300</v>
      </c>
      <c r="D653" s="264">
        <v>12</v>
      </c>
      <c r="E653" s="264">
        <v>12</v>
      </c>
      <c r="F653" s="54">
        <f t="shared" si="188"/>
        <v>100</v>
      </c>
    </row>
    <row r="654" spans="1:6" ht="24" x14ac:dyDescent="0.2">
      <c r="A654" s="55" t="s">
        <v>605</v>
      </c>
      <c r="B654" s="87" t="s">
        <v>1301</v>
      </c>
      <c r="C654" s="52" t="s">
        <v>1302</v>
      </c>
      <c r="D654" s="264"/>
      <c r="E654" s="264"/>
      <c r="F654" s="54" t="str">
        <f t="shared" si="188"/>
        <v>-</v>
      </c>
    </row>
    <row r="655" spans="1:6" ht="12.75" customHeight="1" x14ac:dyDescent="0.2">
      <c r="A655" s="55" t="s">
        <v>605</v>
      </c>
      <c r="B655" s="87" t="s">
        <v>1303</v>
      </c>
      <c r="C655" s="52" t="s">
        <v>1304</v>
      </c>
      <c r="D655" s="264">
        <v>12</v>
      </c>
      <c r="E655" s="264">
        <v>12</v>
      </c>
      <c r="F655" s="54">
        <f t="shared" si="188"/>
        <v>100</v>
      </c>
    </row>
    <row r="656" spans="1:6" ht="12.75" customHeight="1" x14ac:dyDescent="0.2">
      <c r="A656" s="55" t="s">
        <v>605</v>
      </c>
      <c r="B656" s="87" t="s">
        <v>1305</v>
      </c>
      <c r="C656" s="52" t="s">
        <v>1306</v>
      </c>
      <c r="D656" s="264"/>
      <c r="E656" s="264"/>
      <c r="F656" s="54" t="str">
        <f t="shared" si="188"/>
        <v>-</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v>1696</v>
      </c>
      <c r="E660" s="244">
        <v>2290.44</v>
      </c>
      <c r="F660" s="54">
        <f t="shared" si="188"/>
        <v>135.0495283018868</v>
      </c>
    </row>
    <row r="661" spans="1:6" ht="12.75" customHeight="1" x14ac:dyDescent="0.2">
      <c r="A661" s="55">
        <v>63311</v>
      </c>
      <c r="B661" s="87" t="s">
        <v>1316</v>
      </c>
      <c r="C661" s="52" t="s">
        <v>1317</v>
      </c>
      <c r="D661" s="244"/>
      <c r="E661" s="244">
        <v>6434315.54</v>
      </c>
      <c r="F661" s="54" t="str">
        <f t="shared" si="188"/>
        <v>-</v>
      </c>
    </row>
    <row r="662" spans="1:6" ht="12.75" customHeight="1" x14ac:dyDescent="0.2">
      <c r="A662" s="55">
        <v>63312</v>
      </c>
      <c r="B662" s="87" t="s">
        <v>1318</v>
      </c>
      <c r="C662" s="52" t="s">
        <v>1319</v>
      </c>
      <c r="D662" s="244"/>
      <c r="E662" s="244">
        <v>30475</v>
      </c>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v>450000</v>
      </c>
      <c r="E665" s="244"/>
      <c r="F665" s="54">
        <f t="shared" si="188"/>
        <v>0</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v>192786</v>
      </c>
      <c r="E669" s="244"/>
      <c r="F669" s="54">
        <f t="shared" si="188"/>
        <v>0</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v>493320</v>
      </c>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c r="E675" s="244"/>
      <c r="F675" s="54" t="str">
        <f t="shared" si="188"/>
        <v>-</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c r="E710" s="244"/>
      <c r="F710" s="54" t="str">
        <f t="shared" si="188"/>
        <v>-</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c r="E716" s="244">
        <v>46019.63</v>
      </c>
      <c r="F716" s="54" t="str">
        <f t="shared" si="188"/>
        <v>-</v>
      </c>
    </row>
    <row r="717" spans="1:6" ht="12.75" customHeight="1" x14ac:dyDescent="0.2">
      <c r="A717" s="55">
        <v>31215</v>
      </c>
      <c r="B717" s="87" t="s">
        <v>1410</v>
      </c>
      <c r="C717" s="52" t="s">
        <v>1411</v>
      </c>
      <c r="D717" s="244"/>
      <c r="E717" s="244"/>
      <c r="F717" s="54" t="str">
        <f t="shared" si="188"/>
        <v>-</v>
      </c>
    </row>
    <row r="718" spans="1:6" ht="12.75" customHeight="1" x14ac:dyDescent="0.2">
      <c r="A718" s="55">
        <v>32121</v>
      </c>
      <c r="B718" s="87" t="s">
        <v>1412</v>
      </c>
      <c r="C718" s="52" t="s">
        <v>1413</v>
      </c>
      <c r="D718" s="244">
        <v>27624</v>
      </c>
      <c r="E718" s="244">
        <v>45544</v>
      </c>
      <c r="F718" s="54">
        <f t="shared" si="188"/>
        <v>164.87112655661744</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c r="E720" s="244"/>
      <c r="F720" s="54" t="str">
        <f t="shared" si="188"/>
        <v>-</v>
      </c>
    </row>
    <row r="721" spans="1:6" ht="12.75" customHeight="1" x14ac:dyDescent="0.2">
      <c r="A721" s="55" t="s">
        <v>1418</v>
      </c>
      <c r="B721" s="87" t="s">
        <v>1419</v>
      </c>
      <c r="C721" s="52" t="s">
        <v>1418</v>
      </c>
      <c r="D721" s="244"/>
      <c r="E721" s="244">
        <v>1300</v>
      </c>
      <c r="F721" s="54" t="str">
        <f t="shared" si="188"/>
        <v>-</v>
      </c>
    </row>
    <row r="722" spans="1:6" ht="12.75" customHeight="1" x14ac:dyDescent="0.2">
      <c r="A722" s="55" t="s">
        <v>1420</v>
      </c>
      <c r="B722" s="87" t="s">
        <v>1421</v>
      </c>
      <c r="C722" s="52" t="s">
        <v>1420</v>
      </c>
      <c r="D722" s="244">
        <v>14941</v>
      </c>
      <c r="E722" s="244">
        <v>65467.65</v>
      </c>
      <c r="F722" s="54">
        <f t="shared" si="188"/>
        <v>438.17448631283054</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v>14742</v>
      </c>
      <c r="E725" s="244">
        <v>13607.52</v>
      </c>
      <c r="F725" s="54">
        <f t="shared" ref="F725:F979" si="190">IF(D725&lt;&gt;0,IF(E725/D725&gt;=100,"&gt;&gt;100",E725/D725*100),"-")</f>
        <v>92.304436304436308</v>
      </c>
    </row>
    <row r="726" spans="1:6" ht="12.75" customHeight="1" x14ac:dyDescent="0.2">
      <c r="A726" s="55" t="s">
        <v>1428</v>
      </c>
      <c r="B726" s="87" t="s">
        <v>1429</v>
      </c>
      <c r="C726" s="52" t="s">
        <v>1428</v>
      </c>
      <c r="D726" s="244">
        <v>11822</v>
      </c>
      <c r="E726" s="244">
        <v>23933.96</v>
      </c>
      <c r="F726" s="54">
        <f t="shared" si="190"/>
        <v>202.45271527660296</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v>38183.79</v>
      </c>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v>787273</v>
      </c>
      <c r="E816" s="244">
        <v>65400</v>
      </c>
      <c r="F816" s="54">
        <f t="shared" si="190"/>
        <v>8.3071564755808964</v>
      </c>
    </row>
    <row r="817" spans="1:6" ht="12.75" customHeight="1" x14ac:dyDescent="0.2">
      <c r="A817" s="55" t="s">
        <v>1610</v>
      </c>
      <c r="B817" s="87" t="s">
        <v>1611</v>
      </c>
      <c r="C817" s="52" t="s">
        <v>1610</v>
      </c>
      <c r="D817" s="244">
        <v>54097</v>
      </c>
      <c r="E817" s="244"/>
      <c r="F817" s="54">
        <f t="shared" si="190"/>
        <v>0</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v>183000</v>
      </c>
      <c r="E819" s="244">
        <v>183000</v>
      </c>
      <c r="F819" s="54">
        <f t="shared" si="190"/>
        <v>100</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v>202500</v>
      </c>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v>144522.79</v>
      </c>
      <c r="F823" s="54" t="str">
        <f t="shared" si="190"/>
        <v>-</v>
      </c>
    </row>
    <row r="824" spans="1:6" ht="12.75" customHeight="1" x14ac:dyDescent="0.2">
      <c r="A824" s="55">
        <v>37221</v>
      </c>
      <c r="B824" s="87" t="s">
        <v>1624</v>
      </c>
      <c r="C824" s="52" t="s">
        <v>1625</v>
      </c>
      <c r="D824" s="244">
        <v>345559</v>
      </c>
      <c r="E824" s="244">
        <v>88960.14</v>
      </c>
      <c r="F824" s="54">
        <f t="shared" si="190"/>
        <v>25.74383535083734</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v>139990</v>
      </c>
      <c r="E826" s="244">
        <v>402050</v>
      </c>
      <c r="F826" s="54">
        <f t="shared" si="190"/>
        <v>287.19908564897491</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v>319576.15000000002</v>
      </c>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v>10571.26</v>
      </c>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v>248542</v>
      </c>
      <c r="E900" s="244"/>
      <c r="F900" s="54">
        <f t="shared" si="190"/>
        <v>0</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v>6500</v>
      </c>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v>248541.84</v>
      </c>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40</v>
      </c>
      <c r="C984" s="222" t="s">
        <v>41</v>
      </c>
      <c r="D984" s="67" t="s">
        <v>1943</v>
      </c>
      <c r="E984" s="69" t="s">
        <v>1944</v>
      </c>
      <c r="F984" s="67" t="s">
        <v>51</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17" workbookViewId="0">
      <selection activeCell="D247" sqref="D247"/>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48</v>
      </c>
      <c r="B3" s="300" t="s">
        <v>40</v>
      </c>
      <c r="C3" s="301" t="s">
        <v>41</v>
      </c>
      <c r="D3" s="302" t="s">
        <v>1963</v>
      </c>
      <c r="E3" s="300" t="s">
        <v>1964</v>
      </c>
      <c r="F3" s="303" t="s">
        <v>51</v>
      </c>
    </row>
    <row r="4" spans="1:25" s="226" customFormat="1" ht="12" customHeight="1" x14ac:dyDescent="0.2">
      <c r="A4" s="285">
        <v>1</v>
      </c>
      <c r="B4" s="286">
        <v>2</v>
      </c>
      <c r="C4" s="287" t="s">
        <v>52</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41105122</v>
      </c>
      <c r="E6" s="231">
        <f t="shared" si="0"/>
        <v>45230099.700000003</v>
      </c>
      <c r="F6" s="232">
        <f t="shared" ref="F6:F260" si="1">IF(D6&gt;0,IF(E6/D6&gt;=100,"&gt;&gt;100",E6/D6*100),"-")</f>
        <v>110.03519147808393</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26365305</v>
      </c>
      <c r="E7" s="106">
        <f t="shared" si="2"/>
        <v>28695149.850000005</v>
      </c>
      <c r="F7" s="95">
        <f t="shared" si="1"/>
        <v>108.83678322704785</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6802795</v>
      </c>
      <c r="E8" s="106">
        <f>E9+E10-E11</f>
        <v>6821544.7800000003</v>
      </c>
      <c r="F8" s="95">
        <f t="shared" si="1"/>
        <v>100.27561877140205</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6802795</v>
      </c>
      <c r="E9" s="249">
        <v>6802794.7800000003</v>
      </c>
      <c r="F9" s="95">
        <f t="shared" si="1"/>
        <v>99.999996766035139</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c r="E10" s="249">
        <v>18750</v>
      </c>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19562510</v>
      </c>
      <c r="E12" s="106">
        <f t="shared" si="3"/>
        <v>20843051.860000003</v>
      </c>
      <c r="F12" s="95">
        <f t="shared" si="1"/>
        <v>106.54589753564345</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19365012</v>
      </c>
      <c r="E13" s="106">
        <f t="shared" si="4"/>
        <v>20570452.810000002</v>
      </c>
      <c r="F13" s="95">
        <f t="shared" si="1"/>
        <v>106.22483895181682</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v>7471641</v>
      </c>
      <c r="E14" s="249">
        <v>7482212</v>
      </c>
      <c r="F14" s="95">
        <f t="shared" si="1"/>
        <v>100.1414816370326</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c r="E15" s="249">
        <v>7762.5</v>
      </c>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v>1252199.3</v>
      </c>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v>22948239</v>
      </c>
      <c r="E17" s="249">
        <v>24306952.07</v>
      </c>
      <c r="F17" s="95">
        <f t="shared" si="1"/>
        <v>105.92077270068523</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11054868</v>
      </c>
      <c r="E18" s="249">
        <v>12478673.060000001</v>
      </c>
      <c r="F18" s="95">
        <f t="shared" si="1"/>
        <v>112.87943971832138</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155779</v>
      </c>
      <c r="E19" s="106">
        <f t="shared" si="5"/>
        <v>250567.80000000005</v>
      </c>
      <c r="F19" s="95">
        <f t="shared" si="1"/>
        <v>160.84825297376415</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329884</v>
      </c>
      <c r="E20" s="249">
        <v>447601.78</v>
      </c>
      <c r="F20" s="95">
        <f t="shared" si="1"/>
        <v>135.68459822240547</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47864</v>
      </c>
      <c r="E21" s="249">
        <v>47864.75</v>
      </c>
      <c r="F21" s="95">
        <f t="shared" si="1"/>
        <v>100.00156693966238</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329384</v>
      </c>
      <c r="E22" s="249">
        <v>329383.86</v>
      </c>
      <c r="F22" s="95">
        <f t="shared" si="1"/>
        <v>99.999957496417551</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c r="E26" s="249">
        <v>103755.85</v>
      </c>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551353</v>
      </c>
      <c r="E28" s="249">
        <v>678038.44</v>
      </c>
      <c r="F28" s="95">
        <f t="shared" si="1"/>
        <v>122.97719247015976</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41719</v>
      </c>
      <c r="E29" s="106">
        <f t="shared" si="6"/>
        <v>22031.25</v>
      </c>
      <c r="F29" s="95">
        <f t="shared" si="1"/>
        <v>52.808672307581674</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v>160185</v>
      </c>
      <c r="E30" s="249">
        <v>160184.70000000001</v>
      </c>
      <c r="F30" s="95">
        <f t="shared" si="1"/>
        <v>99.999812716546501</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118466</v>
      </c>
      <c r="E34" s="249">
        <v>138153.45000000001</v>
      </c>
      <c r="F34" s="95">
        <f t="shared" si="1"/>
        <v>116.61865007681529</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221581</v>
      </c>
      <c r="E54" s="249">
        <v>247745.56</v>
      </c>
      <c r="F54" s="95">
        <f t="shared" si="1"/>
        <v>111.80812434279113</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221581</v>
      </c>
      <c r="E55" s="249">
        <v>247745.56</v>
      </c>
      <c r="F55" s="95">
        <f t="shared" si="1"/>
        <v>111.80812434279113</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1030553.21</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v>1030553.21</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14739817</v>
      </c>
      <c r="E68" s="106">
        <f t="shared" si="13"/>
        <v>16534949.850000001</v>
      </c>
      <c r="F68" s="95">
        <f t="shared" si="1"/>
        <v>112.17880011671788</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269449</v>
      </c>
      <c r="E69" s="106">
        <f t="shared" si="14"/>
        <v>1787634.22</v>
      </c>
      <c r="F69" s="95">
        <f t="shared" si="1"/>
        <v>663.44065852907227</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266011</v>
      </c>
      <c r="E70" s="106">
        <f t="shared" si="15"/>
        <v>1782985.94</v>
      </c>
      <c r="F70" s="95">
        <f t="shared" si="1"/>
        <v>670.26774832619708</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266011</v>
      </c>
      <c r="E72" s="249">
        <v>1782985.94</v>
      </c>
      <c r="F72" s="95">
        <f t="shared" si="1"/>
        <v>670.26774832619708</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3438</v>
      </c>
      <c r="E76" s="249">
        <v>4648.28</v>
      </c>
      <c r="F76" s="95">
        <f t="shared" si="1"/>
        <v>135.20302501454333</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0</v>
      </c>
      <c r="E78" s="106">
        <f>E79+SUM(E82:E84)-E85+E86</f>
        <v>36560.080000000002</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c r="E86" s="249">
        <v>36560.080000000002</v>
      </c>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64062</v>
      </c>
      <c r="E87" s="106">
        <f t="shared" si="17"/>
        <v>64062.5</v>
      </c>
      <c r="F87" s="95">
        <f t="shared" si="1"/>
        <v>100.00078049389654</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64062</v>
      </c>
      <c r="E88" s="106">
        <f t="shared" si="18"/>
        <v>64062.5</v>
      </c>
      <c r="F88" s="95">
        <f t="shared" si="1"/>
        <v>100.00078049389654</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v>64062</v>
      </c>
      <c r="E93" s="249">
        <v>64062.5</v>
      </c>
      <c r="F93" s="95">
        <f t="shared" si="1"/>
        <v>100.00078049389654</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13940980</v>
      </c>
      <c r="E134" s="106">
        <f t="shared" si="23"/>
        <v>13940980.25</v>
      </c>
      <c r="F134" s="95">
        <f t="shared" si="1"/>
        <v>100.00000179327422</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13940980</v>
      </c>
      <c r="E135" s="106">
        <f t="shared" si="24"/>
        <v>13940980.25</v>
      </c>
      <c r="F135" s="95">
        <f t="shared" si="1"/>
        <v>100.00000179327422</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v>13940980</v>
      </c>
      <c r="E139" s="249">
        <v>13940980.25</v>
      </c>
      <c r="F139" s="95">
        <f t="shared" si="1"/>
        <v>100.00000179327422</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465326</v>
      </c>
      <c r="E146" s="106">
        <f t="shared" si="26"/>
        <v>705712.8</v>
      </c>
      <c r="F146" s="95">
        <f t="shared" si="1"/>
        <v>151.65986856526393</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v>147923</v>
      </c>
      <c r="E147" s="249">
        <v>326338.36</v>
      </c>
      <c r="F147" s="95">
        <f t="shared" si="1"/>
        <v>220.61367062593376</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v>30634</v>
      </c>
      <c r="E158" s="249">
        <v>38819</v>
      </c>
      <c r="F158" s="95">
        <f t="shared" si="1"/>
        <v>126.71867859241365</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275353</v>
      </c>
      <c r="E159" s="249">
        <v>335859.41</v>
      </c>
      <c r="F159" s="95">
        <f t="shared" si="1"/>
        <v>121.97412412430589</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11416</v>
      </c>
      <c r="E160" s="249">
        <v>4696.03</v>
      </c>
      <c r="F160" s="95">
        <f t="shared" si="1"/>
        <v>41.135511562718989</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41105122</v>
      </c>
      <c r="E175" s="106">
        <f t="shared" si="30"/>
        <v>45230099.700000003</v>
      </c>
      <c r="F175" s="95">
        <f t="shared" si="1"/>
        <v>110.03519147808393</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143870</v>
      </c>
      <c r="E176" s="106">
        <f t="shared" si="31"/>
        <v>667261.31000000006</v>
      </c>
      <c r="F176" s="95">
        <f t="shared" si="1"/>
        <v>463.79461319246548</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89320</v>
      </c>
      <c r="E177" s="106">
        <f t="shared" si="32"/>
        <v>412073.9</v>
      </c>
      <c r="F177" s="95">
        <f t="shared" si="1"/>
        <v>461.3456112852665</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62786</v>
      </c>
      <c r="E179" s="249">
        <v>208289.34</v>
      </c>
      <c r="F179" s="95">
        <f t="shared" si="1"/>
        <v>331.74487943172045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0</v>
      </c>
      <c r="E180" s="106">
        <f t="shared" si="33"/>
        <v>2134.2199999999998</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c r="E183" s="249">
        <v>2134.2199999999998</v>
      </c>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v>25061</v>
      </c>
      <c r="E186" s="249">
        <v>40243.54</v>
      </c>
      <c r="F186" s="95">
        <f t="shared" si="1"/>
        <v>160.58233909261403</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1473</v>
      </c>
      <c r="E188" s="249">
        <v>161406.79999999999</v>
      </c>
      <c r="F188" s="95" t="str">
        <f t="shared" si="1"/>
        <v>&gt;&gt;100</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54550</v>
      </c>
      <c r="E189" s="249">
        <v>255187.41</v>
      </c>
      <c r="F189" s="95">
        <f t="shared" si="1"/>
        <v>467.80460128322642</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40961252</v>
      </c>
      <c r="E237" s="106">
        <f t="shared" si="41"/>
        <v>44562838.390000001</v>
      </c>
      <c r="F237" s="95">
        <f t="shared" si="1"/>
        <v>108.79266676223666</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39575867</v>
      </c>
      <c r="E238" s="106">
        <f t="shared" si="42"/>
        <v>41905712.75</v>
      </c>
      <c r="F238" s="95">
        <f t="shared" si="1"/>
        <v>105.88703653668534</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39575867</v>
      </c>
      <c r="E239" s="106">
        <f t="shared" si="43"/>
        <v>41905712.75</v>
      </c>
      <c r="F239" s="95">
        <f t="shared" si="1"/>
        <v>105.88703653668534</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39575867</v>
      </c>
      <c r="E240" s="249">
        <v>41895141.490000002</v>
      </c>
      <c r="F240" s="95">
        <f t="shared" si="1"/>
        <v>105.86032515724798</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v>10571.26</v>
      </c>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10801</v>
      </c>
      <c r="E245" s="106">
        <f t="shared" si="45"/>
        <v>1068670.8900000001</v>
      </c>
      <c r="F245" s="95">
        <f t="shared" si="1"/>
        <v>9894.1847051198984</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10801</v>
      </c>
      <c r="E246" s="106">
        <f t="shared" si="46"/>
        <v>4951175.92</v>
      </c>
      <c r="F246" s="95" t="str">
        <f t="shared" si="1"/>
        <v>&gt;&gt;100</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10801</v>
      </c>
      <c r="E247" s="249">
        <v>4947104.66</v>
      </c>
      <c r="F247" s="95" t="str">
        <f t="shared" si="1"/>
        <v>&gt;&gt;100</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v>4071.26</v>
      </c>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0</v>
      </c>
      <c r="E250" s="106">
        <f t="shared" si="47"/>
        <v>3882505.03</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c r="E252" s="249">
        <v>3882505.03</v>
      </c>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1374584</v>
      </c>
      <c r="E255" s="249">
        <v>1588454.75</v>
      </c>
      <c r="F255" s="95">
        <f t="shared" si="1"/>
        <v>115.5589436513156</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v>64062</v>
      </c>
      <c r="E263" s="249">
        <v>64062.5</v>
      </c>
      <c r="F263" s="95">
        <f t="shared" si="50"/>
        <v>100.00078049389654</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465326</v>
      </c>
      <c r="E264" s="249">
        <v>705712.8</v>
      </c>
      <c r="F264" s="95">
        <f t="shared" si="50"/>
        <v>151.65986856526393</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v>36560.080000000002</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89320</v>
      </c>
      <c r="E288" s="249">
        <v>412073.9</v>
      </c>
      <c r="F288" s="95">
        <f t="shared" si="50"/>
        <v>461.3456112852665</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54550</v>
      </c>
      <c r="E290" s="249">
        <v>255187.41</v>
      </c>
      <c r="F290" s="95">
        <f t="shared" si="50"/>
        <v>467.80460128322642</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v>34176.86</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v>11187.59</v>
      </c>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v>116042.35</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32" workbookViewId="0">
      <selection activeCell="E12" sqref="E1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40</v>
      </c>
      <c r="C3" s="283" t="s">
        <v>41</v>
      </c>
      <c r="D3" s="282" t="s">
        <v>49</v>
      </c>
      <c r="E3" s="282" t="s">
        <v>50</v>
      </c>
      <c r="F3" s="284" t="s">
        <v>51</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52</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1776949</v>
      </c>
      <c r="E5" s="81">
        <f t="shared" si="0"/>
        <v>2754438.3</v>
      </c>
      <c r="F5" s="82">
        <f t="shared" ref="F5:F141" si="1">IF(D5&gt;0,IF(E5/D5&gt;=100,"&gt;&gt;100",E5/D5*100),"-")</f>
        <v>155.00941782797366</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2708418.67</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v>2708418.67</v>
      </c>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v>0</v>
      </c>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1776949</v>
      </c>
      <c r="E13" s="83">
        <f t="shared" si="4"/>
        <v>46019.63</v>
      </c>
      <c r="F13" s="65">
        <f t="shared" si="1"/>
        <v>2.5898115252604321</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v>1776949</v>
      </c>
      <c r="E14" s="251">
        <v>46019.63</v>
      </c>
      <c r="F14" s="65">
        <f t="shared" si="1"/>
        <v>2.5898115252604321</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466216</v>
      </c>
      <c r="E28" s="83">
        <f t="shared" si="6"/>
        <v>302000</v>
      </c>
      <c r="F28" s="65">
        <f t="shared" si="1"/>
        <v>64.7768416356367</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v>466216</v>
      </c>
      <c r="E30" s="251">
        <v>302000</v>
      </c>
      <c r="F30" s="65">
        <f t="shared" si="1"/>
        <v>64.7768416356367</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223253</v>
      </c>
      <c r="E35" s="83">
        <f t="shared" si="7"/>
        <v>630427.84</v>
      </c>
      <c r="F35" s="65">
        <f t="shared" si="1"/>
        <v>282.38269586522915</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630427.84</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v>630427.84</v>
      </c>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72250</v>
      </c>
      <c r="E39" s="83">
        <f t="shared" si="9"/>
        <v>0</v>
      </c>
      <c r="F39" s="65">
        <f t="shared" si="1"/>
        <v>0</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v>72250</v>
      </c>
      <c r="E40" s="251"/>
      <c r="F40" s="65">
        <f t="shared" si="1"/>
        <v>0</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151003</v>
      </c>
      <c r="E43" s="83">
        <f t="shared" si="10"/>
        <v>0</v>
      </c>
      <c r="F43" s="65">
        <f t="shared" si="1"/>
        <v>0</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v>32372</v>
      </c>
      <c r="E48" s="251"/>
      <c r="F48" s="65">
        <f t="shared" si="1"/>
        <v>0</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v>118631</v>
      </c>
      <c r="E49" s="251"/>
      <c r="F49" s="65">
        <f t="shared" si="1"/>
        <v>0</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618401</v>
      </c>
      <c r="E75" s="83">
        <f t="shared" si="15"/>
        <v>419601.99</v>
      </c>
      <c r="F75" s="65">
        <f t="shared" si="1"/>
        <v>67.852734714206477</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v>618401</v>
      </c>
      <c r="E76" s="251">
        <v>332120.74</v>
      </c>
      <c r="F76" s="65">
        <f t="shared" si="1"/>
        <v>53.706371755543735</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v>87481.25</v>
      </c>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7093794</v>
      </c>
      <c r="E82" s="83">
        <f t="shared" si="16"/>
        <v>6419328.1499999994</v>
      </c>
      <c r="F82" s="65">
        <f t="shared" si="1"/>
        <v>90.492170339313489</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v>703812.14</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v>5152558.93</v>
      </c>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v>19377</v>
      </c>
      <c r="E85" s="251"/>
      <c r="F85" s="65">
        <f t="shared" si="1"/>
        <v>0</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v>383801</v>
      </c>
      <c r="E86" s="251">
        <v>562957.07999999996</v>
      </c>
      <c r="F86" s="65">
        <f t="shared" si="1"/>
        <v>146.6794198034919</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v>6690616</v>
      </c>
      <c r="E87" s="251"/>
      <c r="F87" s="65">
        <f t="shared" si="1"/>
        <v>0</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1639978</v>
      </c>
      <c r="E107" s="83">
        <f t="shared" si="21"/>
        <v>1499967.52</v>
      </c>
      <c r="F107" s="65">
        <f t="shared" si="1"/>
        <v>91.462661084477958</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v>765817.94</v>
      </c>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v>625899.57999999996</v>
      </c>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v>57000</v>
      </c>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v>1639978</v>
      </c>
      <c r="E113" s="251">
        <v>51250</v>
      </c>
      <c r="F113" s="65">
        <f t="shared" si="1"/>
        <v>3.1250419212940659</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1061985</v>
      </c>
      <c r="E114" s="83">
        <f t="shared" si="22"/>
        <v>774423.24</v>
      </c>
      <c r="F114" s="65">
        <f t="shared" si="1"/>
        <v>72.922239014675355</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533426</v>
      </c>
      <c r="E115" s="83">
        <f t="shared" si="23"/>
        <v>591423.24</v>
      </c>
      <c r="F115" s="65">
        <f t="shared" si="1"/>
        <v>110.87259338689903</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v>533426</v>
      </c>
      <c r="E116" s="251">
        <v>138703.16</v>
      </c>
      <c r="F116" s="65">
        <f t="shared" si="1"/>
        <v>26.002324596101428</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v>452720.08</v>
      </c>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v>183000</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v>528559</v>
      </c>
      <c r="E128" s="251"/>
      <c r="F128" s="65">
        <f t="shared" si="1"/>
        <v>0</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438340</v>
      </c>
      <c r="E129" s="83">
        <f t="shared" si="26"/>
        <v>1712995.3099999998</v>
      </c>
      <c r="F129" s="65">
        <f t="shared" si="1"/>
        <v>390.79146552904132</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v>759149.25</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v>238341.11</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v>402050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v>438340</v>
      </c>
      <c r="E138" s="251"/>
      <c r="F138" s="65">
        <f t="shared" si="1"/>
        <v>0</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v>313454.95</v>
      </c>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13318916</v>
      </c>
      <c r="E141" s="108">
        <f t="shared" si="28"/>
        <v>14513182.35</v>
      </c>
      <c r="F141" s="84">
        <f t="shared" si="1"/>
        <v>108.96669331047661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1" workbookViewId="0">
      <selection activeCell="D34" sqref="D34"/>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40</v>
      </c>
      <c r="C3" s="283" t="s">
        <v>41</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52</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6" workbookViewId="0">
      <selection activeCell="D99" sqref="D99"/>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40</v>
      </c>
      <c r="C3" s="283" t="s">
        <v>41</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52</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143870.34</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15245215.219999999</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11057427.609999999</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1530330.33</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4388416.3</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18822.259999999998</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v>41400</v>
      </c>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2016205.94</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3062252.78</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3932745.77</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255041.84</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v>255041.84</v>
      </c>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14721824.25</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10734674.050000001</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1530330.33</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4242912.87</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16688.04</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v>41400</v>
      </c>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2001023.23</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2902319.58</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3732108.36</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255041.84</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v>255041.84</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667261.30999999866</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161406.79999999999</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161406.79999999999</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161406.79999999999</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161406.79999999999</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505854.51</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250667.1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255187.41</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5</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36276</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5</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3215</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3218</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Provjera</v>
      </c>
      <c r="C218" s="120" t="s">
        <v>3220</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36</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35</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Blanka Šimunac</cp:lastModifiedBy>
  <cp:lastPrinted>2023-02-25T10:52:02Z</cp:lastPrinted>
  <dcterms:created xsi:type="dcterms:W3CDTF">2022-04-01T05:14:30Z</dcterms:created>
  <dcterms:modified xsi:type="dcterms:W3CDTF">2023-02-25T10:54:37Z</dcterms:modified>
</cp:coreProperties>
</file>